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D\USON\rozpočty\byty25\"/>
    </mc:Choice>
  </mc:AlternateContent>
  <bookViews>
    <workbookView xWindow="0" yWindow="0" windowWidth="0" windowHeight="0"/>
  </bookViews>
  <sheets>
    <sheet name="Rekapitulace stavby" sheetId="1" r:id="rId1"/>
    <sheet name="001 - ASŘ demontáže s pře..." sheetId="2" r:id="rId2"/>
    <sheet name="002 - ASŘ nové konstrukce" sheetId="3" r:id="rId3"/>
    <sheet name="002-1 - kuchyňská linka" sheetId="4" r:id="rId4"/>
    <sheet name="003 - ZTI" sheetId="5" r:id="rId5"/>
    <sheet name="004 - UT + VZT" sheetId="6" r:id="rId6"/>
    <sheet name="005 - PBŘ" sheetId="7" r:id="rId7"/>
    <sheet name="007-1.1 - elektroinstalac..." sheetId="8" r:id="rId8"/>
    <sheet name="007-1.2 - bytový rozváděč" sheetId="9" r:id="rId9"/>
    <sheet name="Pokyny pro vyplnění" sheetId="10" r:id="rId10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'001 - ASŘ demontáže s pře...'!$C$90:$K$258</definedName>
    <definedName name="_xlnm.Print_Area" localSheetId="1">'001 - ASŘ demontáže s pře...'!$C$4:$J$39,'001 - ASŘ demontáže s pře...'!$C$45:$J$72,'001 - ASŘ demontáže s pře...'!$C$78:$K$258</definedName>
    <definedName name="_xlnm.Print_Titles" localSheetId="1">'001 - ASŘ demontáže s pře...'!$90:$90</definedName>
    <definedName name="_xlnm._FilterDatabase" localSheetId="2" hidden="1">'002 - ASŘ nové konstrukce'!$C$96:$K$424</definedName>
    <definedName name="_xlnm.Print_Area" localSheetId="2">'002 - ASŘ nové konstrukce'!$C$4:$J$39,'002 - ASŘ nové konstrukce'!$C$45:$J$78,'002 - ASŘ nové konstrukce'!$C$84:$K$424</definedName>
    <definedName name="_xlnm.Print_Titles" localSheetId="2">'002 - ASŘ nové konstrukce'!$96:$96</definedName>
    <definedName name="_xlnm._FilterDatabase" localSheetId="3" hidden="1">'002-1 - kuchyňská linka'!$C$86:$K$118</definedName>
    <definedName name="_xlnm.Print_Area" localSheetId="3">'002-1 - kuchyňská linka'!$C$4:$J$41,'002-1 - kuchyňská linka'!$C$47:$J$66,'002-1 - kuchyňská linka'!$C$72:$K$118</definedName>
    <definedName name="_xlnm.Print_Titles" localSheetId="3">'002-1 - kuchyňská linka'!$86:$86</definedName>
    <definedName name="_xlnm._FilterDatabase" localSheetId="4" hidden="1">'003 - ZTI'!$C$91:$K$313</definedName>
    <definedName name="_xlnm.Print_Area" localSheetId="4">'003 - ZTI'!$C$4:$J$39,'003 - ZTI'!$C$45:$J$73,'003 - ZTI'!$C$79:$K$313</definedName>
    <definedName name="_xlnm.Print_Titles" localSheetId="4">'003 - ZTI'!$91:$91</definedName>
    <definedName name="_xlnm._FilterDatabase" localSheetId="5" hidden="1">'004 - UT + VZT'!$C$86:$K$154</definedName>
    <definedName name="_xlnm.Print_Area" localSheetId="5">'004 - UT + VZT'!$C$4:$J$39,'004 - UT + VZT'!$C$45:$J$68,'004 - UT + VZT'!$C$74:$K$154</definedName>
    <definedName name="_xlnm.Print_Titles" localSheetId="5">'004 - UT + VZT'!$86:$86</definedName>
    <definedName name="_xlnm._FilterDatabase" localSheetId="6" hidden="1">'005 - PBŘ'!$C$84:$K$113</definedName>
    <definedName name="_xlnm.Print_Area" localSheetId="6">'005 - PBŘ'!$C$4:$J$39,'005 - PBŘ'!$C$45:$J$66,'005 - PBŘ'!$C$72:$K$113</definedName>
    <definedName name="_xlnm.Print_Titles" localSheetId="6">'005 - PBŘ'!$84:$84</definedName>
    <definedName name="_xlnm._FilterDatabase" localSheetId="7" hidden="1">'007-1.1 - elektroinstalac...'!$C$87:$K$231</definedName>
    <definedName name="_xlnm.Print_Area" localSheetId="7">'007-1.1 - elektroinstalac...'!$C$4:$J$41,'007-1.1 - elektroinstalac...'!$C$47:$J$67,'007-1.1 - elektroinstalac...'!$C$73:$K$231</definedName>
    <definedName name="_xlnm.Print_Titles" localSheetId="7">'007-1.1 - elektroinstalac...'!$87:$87</definedName>
    <definedName name="_xlnm._FilterDatabase" localSheetId="8" hidden="1">'007-1.2 - bytový rozváděč'!$C$86:$K$119</definedName>
    <definedName name="_xlnm.Print_Area" localSheetId="8">'007-1.2 - bytový rozváděč'!$C$4:$J$41,'007-1.2 - bytový rozváděč'!$C$47:$J$66,'007-1.2 - bytový rozváděč'!$C$72:$K$119</definedName>
    <definedName name="_xlnm.Print_Titles" localSheetId="8">'007-1.2 - bytový rozváděč'!$86:$86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J39"/>
  <c r="J38"/>
  <c i="1" r="AY64"/>
  <c i="9" r="J37"/>
  <c i="1" r="AX64"/>
  <c i="9" r="BI118"/>
  <c r="BH118"/>
  <c r="BG118"/>
  <c r="BE118"/>
  <c r="T118"/>
  <c r="R118"/>
  <c r="P118"/>
  <c r="BI117"/>
  <c r="BH117"/>
  <c r="BG117"/>
  <c r="BE117"/>
  <c r="T117"/>
  <c r="R117"/>
  <c r="P117"/>
  <c r="BI116"/>
  <c r="BH116"/>
  <c r="BG116"/>
  <c r="BE116"/>
  <c r="T116"/>
  <c r="R116"/>
  <c r="P116"/>
  <c r="BI114"/>
  <c r="BH114"/>
  <c r="BG114"/>
  <c r="BE114"/>
  <c r="T114"/>
  <c r="R114"/>
  <c r="P114"/>
  <c r="BI113"/>
  <c r="BH113"/>
  <c r="BG113"/>
  <c r="BE113"/>
  <c r="T113"/>
  <c r="R113"/>
  <c r="P113"/>
  <c r="BI112"/>
  <c r="BH112"/>
  <c r="BG112"/>
  <c r="BE112"/>
  <c r="T112"/>
  <c r="R112"/>
  <c r="P112"/>
  <c r="BI111"/>
  <c r="BH111"/>
  <c r="BG111"/>
  <c r="BE111"/>
  <c r="T111"/>
  <c r="R111"/>
  <c r="P111"/>
  <c r="BI110"/>
  <c r="BH110"/>
  <c r="BG110"/>
  <c r="BE110"/>
  <c r="T110"/>
  <c r="R110"/>
  <c r="P110"/>
  <c r="BI109"/>
  <c r="BH109"/>
  <c r="BG109"/>
  <c r="BE109"/>
  <c r="T109"/>
  <c r="R109"/>
  <c r="P109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1"/>
  <c r="BH101"/>
  <c r="BG101"/>
  <c r="BE101"/>
  <c r="T101"/>
  <c r="R101"/>
  <c r="P101"/>
  <c r="BI100"/>
  <c r="BH100"/>
  <c r="BG100"/>
  <c r="BE100"/>
  <c r="T100"/>
  <c r="R100"/>
  <c r="P100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3"/>
  <c r="BH93"/>
  <c r="BG93"/>
  <c r="BE93"/>
  <c r="T93"/>
  <c r="R93"/>
  <c r="P93"/>
  <c r="BI92"/>
  <c r="BH92"/>
  <c r="BG92"/>
  <c r="BE92"/>
  <c r="T92"/>
  <c r="R92"/>
  <c r="P92"/>
  <c r="BI91"/>
  <c r="BH91"/>
  <c r="BG91"/>
  <c r="BE91"/>
  <c r="T91"/>
  <c r="R91"/>
  <c r="P91"/>
  <c r="BI90"/>
  <c r="BH90"/>
  <c r="BG90"/>
  <c r="BE90"/>
  <c r="T90"/>
  <c r="R90"/>
  <c r="P90"/>
  <c r="F81"/>
  <c r="E79"/>
  <c r="F56"/>
  <c r="E54"/>
  <c r="J26"/>
  <c r="E26"/>
  <c r="J84"/>
  <c r="J25"/>
  <c r="J23"/>
  <c r="E23"/>
  <c r="J83"/>
  <c r="J22"/>
  <c r="J20"/>
  <c r="E20"/>
  <c r="F59"/>
  <c r="J19"/>
  <c r="J17"/>
  <c r="E17"/>
  <c r="F58"/>
  <c r="J16"/>
  <c r="J14"/>
  <c r="J56"/>
  <c r="E7"/>
  <c r="E75"/>
  <c i="8" r="J39"/>
  <c r="J38"/>
  <c i="1" r="AY63"/>
  <c i="8" r="J37"/>
  <c i="1" r="AX63"/>
  <c i="8"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0"/>
  <c r="BH220"/>
  <c r="BG220"/>
  <c r="BE220"/>
  <c r="T220"/>
  <c r="R220"/>
  <c r="P220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91"/>
  <c r="BH191"/>
  <c r="BG191"/>
  <c r="BE191"/>
  <c r="T191"/>
  <c r="R191"/>
  <c r="P191"/>
  <c r="BI189"/>
  <c r="BH189"/>
  <c r="BG189"/>
  <c r="BE189"/>
  <c r="T189"/>
  <c r="R189"/>
  <c r="P189"/>
  <c r="BI186"/>
  <c r="BH186"/>
  <c r="BG186"/>
  <c r="BE186"/>
  <c r="T186"/>
  <c r="R186"/>
  <c r="P186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4"/>
  <c r="BH174"/>
  <c r="BG174"/>
  <c r="BE174"/>
  <c r="T174"/>
  <c r="R174"/>
  <c r="P174"/>
  <c r="BI172"/>
  <c r="BH172"/>
  <c r="BG172"/>
  <c r="BE172"/>
  <c r="T172"/>
  <c r="R172"/>
  <c r="P172"/>
  <c r="BI169"/>
  <c r="BH169"/>
  <c r="BG169"/>
  <c r="BE169"/>
  <c r="T169"/>
  <c r="R169"/>
  <c r="P169"/>
  <c r="BI167"/>
  <c r="BH167"/>
  <c r="BG167"/>
  <c r="BE167"/>
  <c r="T167"/>
  <c r="R167"/>
  <c r="P167"/>
  <c r="BI162"/>
  <c r="BH162"/>
  <c r="BG162"/>
  <c r="BE162"/>
  <c r="T162"/>
  <c r="R162"/>
  <c r="P162"/>
  <c r="BI160"/>
  <c r="BH160"/>
  <c r="BG160"/>
  <c r="BE160"/>
  <c r="T160"/>
  <c r="R160"/>
  <c r="P160"/>
  <c r="BI150"/>
  <c r="BH150"/>
  <c r="BG150"/>
  <c r="BE150"/>
  <c r="T150"/>
  <c r="R150"/>
  <c r="P150"/>
  <c r="BI148"/>
  <c r="BH148"/>
  <c r="BG148"/>
  <c r="BE148"/>
  <c r="T148"/>
  <c r="R148"/>
  <c r="P148"/>
  <c r="BI142"/>
  <c r="BH142"/>
  <c r="BG142"/>
  <c r="BE142"/>
  <c r="T142"/>
  <c r="R142"/>
  <c r="P142"/>
  <c r="BI133"/>
  <c r="BH133"/>
  <c r="BG133"/>
  <c r="BE133"/>
  <c r="T133"/>
  <c r="R133"/>
  <c r="P133"/>
  <c r="BI131"/>
  <c r="BH131"/>
  <c r="BG131"/>
  <c r="BE131"/>
  <c r="T131"/>
  <c r="R131"/>
  <c r="P131"/>
  <c r="BI121"/>
  <c r="BH121"/>
  <c r="BG121"/>
  <c r="BE121"/>
  <c r="T121"/>
  <c r="R121"/>
  <c r="P121"/>
  <c r="BI119"/>
  <c r="BH119"/>
  <c r="BG119"/>
  <c r="BE119"/>
  <c r="T119"/>
  <c r="R119"/>
  <c r="P119"/>
  <c r="BI114"/>
  <c r="BH114"/>
  <c r="BG114"/>
  <c r="BE114"/>
  <c r="T114"/>
  <c r="R114"/>
  <c r="P114"/>
  <c r="BI112"/>
  <c r="BH112"/>
  <c r="BG112"/>
  <c r="BE112"/>
  <c r="T112"/>
  <c r="R112"/>
  <c r="P112"/>
  <c r="BI111"/>
  <c r="BH111"/>
  <c r="BG111"/>
  <c r="BE111"/>
  <c r="T111"/>
  <c r="R111"/>
  <c r="P111"/>
  <c r="BI109"/>
  <c r="BH109"/>
  <c r="BG109"/>
  <c r="BE109"/>
  <c r="T109"/>
  <c r="R109"/>
  <c r="P109"/>
  <c r="BI108"/>
  <c r="BH108"/>
  <c r="BG108"/>
  <c r="BE108"/>
  <c r="T108"/>
  <c r="R108"/>
  <c r="P108"/>
  <c r="BI106"/>
  <c r="BH106"/>
  <c r="BG106"/>
  <c r="BE106"/>
  <c r="T106"/>
  <c r="R106"/>
  <c r="P106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9"/>
  <c r="BH99"/>
  <c r="BG99"/>
  <c r="BE99"/>
  <c r="T99"/>
  <c r="R99"/>
  <c r="P99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BI91"/>
  <c r="BH91"/>
  <c r="BG91"/>
  <c r="BE91"/>
  <c r="T91"/>
  <c r="R91"/>
  <c r="P91"/>
  <c r="F82"/>
  <c r="E80"/>
  <c r="F56"/>
  <c r="E54"/>
  <c r="J26"/>
  <c r="E26"/>
  <c r="J59"/>
  <c r="J25"/>
  <c r="J23"/>
  <c r="E23"/>
  <c r="J84"/>
  <c r="J22"/>
  <c r="J20"/>
  <c r="E20"/>
  <c r="F85"/>
  <c r="J19"/>
  <c r="J17"/>
  <c r="E17"/>
  <c r="F58"/>
  <c r="J16"/>
  <c r="J14"/>
  <c r="J82"/>
  <c r="E7"/>
  <c r="E50"/>
  <c i="7" r="J37"/>
  <c r="J36"/>
  <c i="1" r="AY61"/>
  <c i="7" r="J35"/>
  <c i="1" r="AX61"/>
  <c i="7" r="BI109"/>
  <c r="BH109"/>
  <c r="BG109"/>
  <c r="BE109"/>
  <c r="T109"/>
  <c r="T108"/>
  <c r="R109"/>
  <c r="R108"/>
  <c r="P109"/>
  <c r="P108"/>
  <c r="BI107"/>
  <c r="BH107"/>
  <c r="BG107"/>
  <c r="BE107"/>
  <c r="T107"/>
  <c r="R107"/>
  <c r="P107"/>
  <c r="BI104"/>
  <c r="BH104"/>
  <c r="BG104"/>
  <c r="BE104"/>
  <c r="T104"/>
  <c r="R104"/>
  <c r="P104"/>
  <c r="BI100"/>
  <c r="BH100"/>
  <c r="BG100"/>
  <c r="BE100"/>
  <c r="T100"/>
  <c r="R100"/>
  <c r="P100"/>
  <c r="BI97"/>
  <c r="BH97"/>
  <c r="BG97"/>
  <c r="BE97"/>
  <c r="T97"/>
  <c r="R97"/>
  <c r="P97"/>
  <c r="BI94"/>
  <c r="BH94"/>
  <c r="BG94"/>
  <c r="BE94"/>
  <c r="T94"/>
  <c r="R94"/>
  <c r="P94"/>
  <c r="BI91"/>
  <c r="BH91"/>
  <c r="BG91"/>
  <c r="BE91"/>
  <c r="T91"/>
  <c r="R91"/>
  <c r="P91"/>
  <c r="BI88"/>
  <c r="BH88"/>
  <c r="BG88"/>
  <c r="BE88"/>
  <c r="T88"/>
  <c r="R88"/>
  <c r="P88"/>
  <c r="F79"/>
  <c r="E77"/>
  <c r="F52"/>
  <c r="E50"/>
  <c r="J24"/>
  <c r="E24"/>
  <c r="J55"/>
  <c r="J23"/>
  <c r="J21"/>
  <c r="E21"/>
  <c r="J81"/>
  <c r="J20"/>
  <c r="J18"/>
  <c r="E18"/>
  <c r="F82"/>
  <c r="J17"/>
  <c r="J15"/>
  <c r="E15"/>
  <c r="F81"/>
  <c r="J14"/>
  <c r="J12"/>
  <c r="J79"/>
  <c r="E7"/>
  <c r="E75"/>
  <c i="6" r="J37"/>
  <c r="J36"/>
  <c i="1" r="AY60"/>
  <c i="6" r="J35"/>
  <c i="1" r="AX60"/>
  <c i="6"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R138"/>
  <c r="P138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BI127"/>
  <c r="BH127"/>
  <c r="BG127"/>
  <c r="BE127"/>
  <c r="T127"/>
  <c r="R127"/>
  <c r="P127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5"/>
  <c r="BH115"/>
  <c r="BG115"/>
  <c r="BE115"/>
  <c r="T115"/>
  <c r="R115"/>
  <c r="P115"/>
  <c r="BI112"/>
  <c r="BH112"/>
  <c r="BG112"/>
  <c r="BE112"/>
  <c r="T112"/>
  <c r="R112"/>
  <c r="P112"/>
  <c r="BI109"/>
  <c r="BH109"/>
  <c r="BG109"/>
  <c r="BE109"/>
  <c r="T109"/>
  <c r="R109"/>
  <c r="P109"/>
  <c r="BI106"/>
  <c r="BH106"/>
  <c r="BG106"/>
  <c r="BE106"/>
  <c r="T106"/>
  <c r="R106"/>
  <c r="P106"/>
  <c r="BI103"/>
  <c r="BH103"/>
  <c r="BG103"/>
  <c r="BE103"/>
  <c r="T103"/>
  <c r="R103"/>
  <c r="P103"/>
  <c r="BI101"/>
  <c r="BH101"/>
  <c r="BG101"/>
  <c r="BE101"/>
  <c r="T101"/>
  <c r="R101"/>
  <c r="P101"/>
  <c r="BI99"/>
  <c r="BH99"/>
  <c r="BG99"/>
  <c r="BE99"/>
  <c r="T99"/>
  <c r="R99"/>
  <c r="P99"/>
  <c r="BI97"/>
  <c r="BH97"/>
  <c r="BG97"/>
  <c r="BE97"/>
  <c r="T97"/>
  <c r="R97"/>
  <c r="P97"/>
  <c r="BI95"/>
  <c r="BH95"/>
  <c r="BG95"/>
  <c r="BE95"/>
  <c r="T95"/>
  <c r="R95"/>
  <c r="P95"/>
  <c r="BI90"/>
  <c r="BH90"/>
  <c r="BG90"/>
  <c r="BE90"/>
  <c r="T90"/>
  <c r="T89"/>
  <c r="T88"/>
  <c r="R90"/>
  <c r="R89"/>
  <c r="R88"/>
  <c r="P90"/>
  <c r="P89"/>
  <c r="P88"/>
  <c r="F81"/>
  <c r="E79"/>
  <c r="F52"/>
  <c r="E50"/>
  <c r="J24"/>
  <c r="E24"/>
  <c r="J84"/>
  <c r="J23"/>
  <c r="J21"/>
  <c r="E21"/>
  <c r="J54"/>
  <c r="J20"/>
  <c r="J18"/>
  <c r="E18"/>
  <c r="F84"/>
  <c r="J17"/>
  <c r="J15"/>
  <c r="E15"/>
  <c r="F54"/>
  <c r="J14"/>
  <c r="J12"/>
  <c r="J81"/>
  <c r="E7"/>
  <c r="E48"/>
  <c i="5" r="J37"/>
  <c r="J36"/>
  <c i="1" r="AY59"/>
  <c i="5" r="J35"/>
  <c i="1" r="AX59"/>
  <c i="5" r="BI307"/>
  <c r="BH307"/>
  <c r="BG307"/>
  <c r="BE307"/>
  <c r="T307"/>
  <c r="T306"/>
  <c r="R307"/>
  <c r="R306"/>
  <c r="P307"/>
  <c r="P306"/>
  <c r="BI304"/>
  <c r="BH304"/>
  <c r="BG304"/>
  <c r="BE304"/>
  <c r="T304"/>
  <c r="R304"/>
  <c r="P304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4"/>
  <c r="BH294"/>
  <c r="BG294"/>
  <c r="BE294"/>
  <c r="T294"/>
  <c r="R294"/>
  <c r="P294"/>
  <c r="BI292"/>
  <c r="BH292"/>
  <c r="BG292"/>
  <c r="BE292"/>
  <c r="T292"/>
  <c r="R292"/>
  <c r="P292"/>
  <c r="BI290"/>
  <c r="BH290"/>
  <c r="BG290"/>
  <c r="BE290"/>
  <c r="T290"/>
  <c r="R290"/>
  <c r="P290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2"/>
  <c r="BH282"/>
  <c r="BG282"/>
  <c r="BE282"/>
  <c r="T282"/>
  <c r="R282"/>
  <c r="P282"/>
  <c r="BI280"/>
  <c r="BH280"/>
  <c r="BG280"/>
  <c r="BE280"/>
  <c r="T280"/>
  <c r="R280"/>
  <c r="P280"/>
  <c r="BI278"/>
  <c r="BH278"/>
  <c r="BG278"/>
  <c r="BE278"/>
  <c r="T278"/>
  <c r="R278"/>
  <c r="P278"/>
  <c r="BI276"/>
  <c r="BH276"/>
  <c r="BG276"/>
  <c r="BE276"/>
  <c r="T276"/>
  <c r="R276"/>
  <c r="P276"/>
  <c r="BI274"/>
  <c r="BH274"/>
  <c r="BG274"/>
  <c r="BE274"/>
  <c r="T274"/>
  <c r="R274"/>
  <c r="P274"/>
  <c r="BI270"/>
  <c r="BH270"/>
  <c r="BG270"/>
  <c r="BE270"/>
  <c r="T270"/>
  <c r="R270"/>
  <c r="P270"/>
  <c r="BI268"/>
  <c r="BH268"/>
  <c r="BG268"/>
  <c r="BE268"/>
  <c r="T268"/>
  <c r="R268"/>
  <c r="P268"/>
  <c r="BI266"/>
  <c r="BH266"/>
  <c r="BG266"/>
  <c r="BE266"/>
  <c r="T266"/>
  <c r="R266"/>
  <c r="P266"/>
  <c r="BI264"/>
  <c r="BH264"/>
  <c r="BG264"/>
  <c r="BE264"/>
  <c r="T264"/>
  <c r="R264"/>
  <c r="P264"/>
  <c r="BI258"/>
  <c r="BH258"/>
  <c r="BG258"/>
  <c r="BE258"/>
  <c r="T258"/>
  <c r="R258"/>
  <c r="P258"/>
  <c r="BI253"/>
  <c r="BH253"/>
  <c r="BG253"/>
  <c r="BE253"/>
  <c r="T253"/>
  <c r="R253"/>
  <c r="P253"/>
  <c r="BI251"/>
  <c r="BH251"/>
  <c r="BG251"/>
  <c r="BE251"/>
  <c r="T251"/>
  <c r="R251"/>
  <c r="P251"/>
  <c r="BI249"/>
  <c r="BH249"/>
  <c r="BG249"/>
  <c r="BE249"/>
  <c r="T249"/>
  <c r="R249"/>
  <c r="P249"/>
  <c r="BI247"/>
  <c r="BH247"/>
  <c r="BG247"/>
  <c r="BE247"/>
  <c r="T247"/>
  <c r="R247"/>
  <c r="P247"/>
  <c r="BI245"/>
  <c r="BH245"/>
  <c r="BG245"/>
  <c r="BE245"/>
  <c r="T245"/>
  <c r="R245"/>
  <c r="P245"/>
  <c r="BI243"/>
  <c r="BH243"/>
  <c r="BG243"/>
  <c r="BE243"/>
  <c r="T243"/>
  <c r="R243"/>
  <c r="P243"/>
  <c r="BI240"/>
  <c r="BH240"/>
  <c r="BG240"/>
  <c r="BE240"/>
  <c r="T240"/>
  <c r="R240"/>
  <c r="P240"/>
  <c r="BI238"/>
  <c r="BH238"/>
  <c r="BG238"/>
  <c r="BE238"/>
  <c r="T238"/>
  <c r="R238"/>
  <c r="P238"/>
  <c r="BI236"/>
  <c r="BH236"/>
  <c r="BG236"/>
  <c r="BE236"/>
  <c r="T236"/>
  <c r="R236"/>
  <c r="P236"/>
  <c r="BI233"/>
  <c r="BH233"/>
  <c r="BG233"/>
  <c r="BE233"/>
  <c r="T233"/>
  <c r="R233"/>
  <c r="P233"/>
  <c r="BI230"/>
  <c r="BH230"/>
  <c r="BG230"/>
  <c r="BE230"/>
  <c r="T230"/>
  <c r="R230"/>
  <c r="P230"/>
  <c r="BI227"/>
  <c r="BH227"/>
  <c r="BG227"/>
  <c r="BE227"/>
  <c r="T227"/>
  <c r="R227"/>
  <c r="P227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7"/>
  <c r="BH217"/>
  <c r="BG217"/>
  <c r="BE217"/>
  <c r="T217"/>
  <c r="R217"/>
  <c r="P217"/>
  <c r="BI212"/>
  <c r="BH212"/>
  <c r="BG212"/>
  <c r="BE212"/>
  <c r="T212"/>
  <c r="R212"/>
  <c r="P212"/>
  <c r="BI207"/>
  <c r="BH207"/>
  <c r="BG207"/>
  <c r="BE207"/>
  <c r="T207"/>
  <c r="R207"/>
  <c r="P207"/>
  <c r="BI206"/>
  <c r="BH206"/>
  <c r="BG206"/>
  <c r="BE206"/>
  <c r="T206"/>
  <c r="R206"/>
  <c r="P206"/>
  <c r="BI204"/>
  <c r="BH204"/>
  <c r="BG204"/>
  <c r="BE204"/>
  <c r="T204"/>
  <c r="R204"/>
  <c r="P204"/>
  <c r="BI200"/>
  <c r="BH200"/>
  <c r="BG200"/>
  <c r="BE200"/>
  <c r="T200"/>
  <c r="R200"/>
  <c r="P200"/>
  <c r="BI197"/>
  <c r="BH197"/>
  <c r="BG197"/>
  <c r="BE197"/>
  <c r="T197"/>
  <c r="R197"/>
  <c r="P197"/>
  <c r="BI194"/>
  <c r="BH194"/>
  <c r="BG194"/>
  <c r="BE194"/>
  <c r="T194"/>
  <c r="R194"/>
  <c r="P194"/>
  <c r="BI191"/>
  <c r="BH191"/>
  <c r="BG191"/>
  <c r="BE191"/>
  <c r="T191"/>
  <c r="R191"/>
  <c r="P191"/>
  <c r="BI190"/>
  <c r="BH190"/>
  <c r="BG190"/>
  <c r="BE190"/>
  <c r="T190"/>
  <c r="R190"/>
  <c r="P190"/>
  <c r="BI184"/>
  <c r="BH184"/>
  <c r="BG184"/>
  <c r="BE184"/>
  <c r="T184"/>
  <c r="R184"/>
  <c r="P184"/>
  <c r="BI176"/>
  <c r="BH176"/>
  <c r="BG176"/>
  <c r="BE176"/>
  <c r="T176"/>
  <c r="R176"/>
  <c r="P176"/>
  <c r="BI166"/>
  <c r="BH166"/>
  <c r="BG166"/>
  <c r="BE166"/>
  <c r="T166"/>
  <c r="R166"/>
  <c r="P166"/>
  <c r="BI163"/>
  <c r="BH163"/>
  <c r="BG163"/>
  <c r="BE163"/>
  <c r="T163"/>
  <c r="R163"/>
  <c r="P163"/>
  <c r="BI160"/>
  <c r="BH160"/>
  <c r="BG160"/>
  <c r="BE160"/>
  <c r="T160"/>
  <c r="R160"/>
  <c r="P160"/>
  <c r="BI158"/>
  <c r="BH158"/>
  <c r="BG158"/>
  <c r="BE158"/>
  <c r="T158"/>
  <c r="R158"/>
  <c r="P158"/>
  <c r="BI155"/>
  <c r="BH155"/>
  <c r="BG155"/>
  <c r="BE155"/>
  <c r="T155"/>
  <c r="R155"/>
  <c r="P155"/>
  <c r="BI150"/>
  <c r="BH150"/>
  <c r="BG150"/>
  <c r="BE150"/>
  <c r="T150"/>
  <c r="R150"/>
  <c r="P150"/>
  <c r="BI145"/>
  <c r="BH145"/>
  <c r="BG145"/>
  <c r="BE145"/>
  <c r="T145"/>
  <c r="R145"/>
  <c r="P145"/>
  <c r="BI142"/>
  <c r="BH142"/>
  <c r="BG142"/>
  <c r="BE142"/>
  <c r="T142"/>
  <c r="R142"/>
  <c r="P142"/>
  <c r="BI139"/>
  <c r="BH139"/>
  <c r="BG139"/>
  <c r="BE139"/>
  <c r="T139"/>
  <c r="R139"/>
  <c r="P139"/>
  <c r="BI135"/>
  <c r="BH135"/>
  <c r="BG135"/>
  <c r="BE135"/>
  <c r="T135"/>
  <c r="T134"/>
  <c r="R135"/>
  <c r="R134"/>
  <c r="P135"/>
  <c r="P134"/>
  <c r="BI133"/>
  <c r="BH133"/>
  <c r="BG133"/>
  <c r="BE133"/>
  <c r="T133"/>
  <c r="R133"/>
  <c r="P133"/>
  <c r="BI131"/>
  <c r="BH131"/>
  <c r="BG131"/>
  <c r="BE131"/>
  <c r="T131"/>
  <c r="R131"/>
  <c r="P131"/>
  <c r="BI130"/>
  <c r="BH130"/>
  <c r="BG130"/>
  <c r="BE130"/>
  <c r="T130"/>
  <c r="R130"/>
  <c r="P130"/>
  <c r="BI127"/>
  <c r="BH127"/>
  <c r="BG127"/>
  <c r="BE127"/>
  <c r="T127"/>
  <c r="R127"/>
  <c r="P127"/>
  <c r="BI125"/>
  <c r="BH125"/>
  <c r="BG125"/>
  <c r="BE125"/>
  <c r="T125"/>
  <c r="R125"/>
  <c r="P125"/>
  <c r="BI123"/>
  <c r="BH123"/>
  <c r="BG123"/>
  <c r="BE123"/>
  <c r="T123"/>
  <c r="R123"/>
  <c r="P123"/>
  <c r="BI119"/>
  <c r="BH119"/>
  <c r="BG119"/>
  <c r="BE119"/>
  <c r="T119"/>
  <c r="T118"/>
  <c r="R119"/>
  <c r="R118"/>
  <c r="P119"/>
  <c r="P118"/>
  <c r="BI116"/>
  <c r="BH116"/>
  <c r="BG116"/>
  <c r="BE116"/>
  <c r="T116"/>
  <c r="R116"/>
  <c r="P116"/>
  <c r="BI113"/>
  <c r="BH113"/>
  <c r="BG113"/>
  <c r="BE113"/>
  <c r="T113"/>
  <c r="R113"/>
  <c r="P113"/>
  <c r="BI111"/>
  <c r="BH111"/>
  <c r="BG111"/>
  <c r="BE111"/>
  <c r="T111"/>
  <c r="R111"/>
  <c r="P111"/>
  <c r="BI108"/>
  <c r="BH108"/>
  <c r="BG108"/>
  <c r="BE108"/>
  <c r="T108"/>
  <c r="R108"/>
  <c r="P108"/>
  <c r="BI105"/>
  <c r="BH105"/>
  <c r="BG105"/>
  <c r="BE105"/>
  <c r="T105"/>
  <c r="R105"/>
  <c r="P105"/>
  <c r="BI103"/>
  <c r="BH103"/>
  <c r="BG103"/>
  <c r="BE103"/>
  <c r="T103"/>
  <c r="R103"/>
  <c r="P103"/>
  <c r="BI100"/>
  <c r="BH100"/>
  <c r="BG100"/>
  <c r="BE100"/>
  <c r="T100"/>
  <c r="R100"/>
  <c r="P100"/>
  <c r="BI98"/>
  <c r="BH98"/>
  <c r="BG98"/>
  <c r="BE98"/>
  <c r="T98"/>
  <c r="R98"/>
  <c r="P98"/>
  <c r="BI95"/>
  <c r="BH95"/>
  <c r="BG95"/>
  <c r="BE95"/>
  <c r="T95"/>
  <c r="R95"/>
  <c r="P95"/>
  <c r="F86"/>
  <c r="E84"/>
  <c r="F52"/>
  <c r="E50"/>
  <c r="J24"/>
  <c r="E24"/>
  <c r="J89"/>
  <c r="J23"/>
  <c r="J21"/>
  <c r="E21"/>
  <c r="J88"/>
  <c r="J20"/>
  <c r="J18"/>
  <c r="E18"/>
  <c r="F55"/>
  <c r="J17"/>
  <c r="J15"/>
  <c r="E15"/>
  <c r="F88"/>
  <c r="J14"/>
  <c r="J12"/>
  <c r="J86"/>
  <c r="E7"/>
  <c r="E82"/>
  <c i="4" r="J39"/>
  <c r="J38"/>
  <c i="1" r="AY58"/>
  <c i="4" r="J37"/>
  <c i="1" r="AX58"/>
  <c i="4"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8"/>
  <c r="BH108"/>
  <c r="BG108"/>
  <c r="BE108"/>
  <c r="T108"/>
  <c r="R108"/>
  <c r="P108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9"/>
  <c r="BH99"/>
  <c r="BG99"/>
  <c r="BE99"/>
  <c r="T99"/>
  <c r="R99"/>
  <c r="P99"/>
  <c r="BI97"/>
  <c r="BH97"/>
  <c r="BG97"/>
  <c r="BE97"/>
  <c r="T97"/>
  <c r="R97"/>
  <c r="P97"/>
  <c r="BI94"/>
  <c r="BH94"/>
  <c r="BG94"/>
  <c r="BE94"/>
  <c r="T94"/>
  <c r="R94"/>
  <c r="P94"/>
  <c r="BI93"/>
  <c r="BH93"/>
  <c r="BG93"/>
  <c r="BE93"/>
  <c r="T93"/>
  <c r="R93"/>
  <c r="P93"/>
  <c r="BI92"/>
  <c r="BH92"/>
  <c r="BG92"/>
  <c r="BE92"/>
  <c r="T92"/>
  <c r="R92"/>
  <c r="P92"/>
  <c r="BI90"/>
  <c r="BH90"/>
  <c r="BG90"/>
  <c r="BE90"/>
  <c r="T90"/>
  <c r="R90"/>
  <c r="P90"/>
  <c r="F81"/>
  <c r="E79"/>
  <c r="F56"/>
  <c r="E54"/>
  <c r="J26"/>
  <c r="E26"/>
  <c r="J59"/>
  <c r="J25"/>
  <c r="J23"/>
  <c r="E23"/>
  <c r="J58"/>
  <c r="J22"/>
  <c r="J20"/>
  <c r="E20"/>
  <c r="F59"/>
  <c r="J19"/>
  <c r="J17"/>
  <c r="E17"/>
  <c r="F83"/>
  <c r="J16"/>
  <c r="J14"/>
  <c r="J56"/>
  <c r="E7"/>
  <c r="E50"/>
  <c i="3" r="J37"/>
  <c r="J36"/>
  <c i="1" r="AY57"/>
  <c i="3" r="J35"/>
  <c i="1" r="AX57"/>
  <c i="3" r="BI420"/>
  <c r="BH420"/>
  <c r="BG420"/>
  <c r="BE420"/>
  <c r="T420"/>
  <c r="T419"/>
  <c r="R420"/>
  <c r="R419"/>
  <c r="P420"/>
  <c r="P419"/>
  <c r="BI402"/>
  <c r="BH402"/>
  <c r="BG402"/>
  <c r="BE402"/>
  <c r="T402"/>
  <c r="R402"/>
  <c r="P402"/>
  <c r="BI385"/>
  <c r="BH385"/>
  <c r="BG385"/>
  <c r="BE385"/>
  <c r="T385"/>
  <c r="R385"/>
  <c r="P385"/>
  <c r="BI383"/>
  <c r="BH383"/>
  <c r="BG383"/>
  <c r="BE383"/>
  <c r="T383"/>
  <c r="R383"/>
  <c r="P383"/>
  <c r="BI381"/>
  <c r="BH381"/>
  <c r="BG381"/>
  <c r="BE381"/>
  <c r="T381"/>
  <c r="R381"/>
  <c r="P381"/>
  <c r="BI379"/>
  <c r="BH379"/>
  <c r="BG379"/>
  <c r="BE379"/>
  <c r="T379"/>
  <c r="R379"/>
  <c r="P379"/>
  <c r="BI362"/>
  <c r="BH362"/>
  <c r="BG362"/>
  <c r="BE362"/>
  <c r="T362"/>
  <c r="R362"/>
  <c r="P362"/>
  <c r="BI345"/>
  <c r="BH345"/>
  <c r="BG345"/>
  <c r="BE345"/>
  <c r="T345"/>
  <c r="R345"/>
  <c r="P345"/>
  <c r="BI342"/>
  <c r="BH342"/>
  <c r="BG342"/>
  <c r="BE342"/>
  <c r="T342"/>
  <c r="R342"/>
  <c r="P342"/>
  <c r="BI340"/>
  <c r="BH340"/>
  <c r="BG340"/>
  <c r="BE340"/>
  <c r="T340"/>
  <c r="R340"/>
  <c r="P340"/>
  <c r="BI338"/>
  <c r="BH338"/>
  <c r="BG338"/>
  <c r="BE338"/>
  <c r="T338"/>
  <c r="R338"/>
  <c r="P338"/>
  <c r="BI333"/>
  <c r="BH333"/>
  <c r="BG333"/>
  <c r="BE333"/>
  <c r="T333"/>
  <c r="R333"/>
  <c r="P333"/>
  <c r="BI331"/>
  <c r="BH331"/>
  <c r="BG331"/>
  <c r="BE331"/>
  <c r="T331"/>
  <c r="R331"/>
  <c r="P331"/>
  <c r="BI329"/>
  <c r="BH329"/>
  <c r="BG329"/>
  <c r="BE329"/>
  <c r="T329"/>
  <c r="R329"/>
  <c r="P329"/>
  <c r="BI326"/>
  <c r="BH326"/>
  <c r="BG326"/>
  <c r="BE326"/>
  <c r="T326"/>
  <c r="R326"/>
  <c r="P326"/>
  <c r="BI324"/>
  <c r="BH324"/>
  <c r="BG324"/>
  <c r="BE324"/>
  <c r="T324"/>
  <c r="R324"/>
  <c r="P324"/>
  <c r="BI322"/>
  <c r="BH322"/>
  <c r="BG322"/>
  <c r="BE322"/>
  <c r="T322"/>
  <c r="R322"/>
  <c r="P322"/>
  <c r="BI320"/>
  <c r="BH320"/>
  <c r="BG320"/>
  <c r="BE320"/>
  <c r="T320"/>
  <c r="R320"/>
  <c r="P320"/>
  <c r="BI314"/>
  <c r="BH314"/>
  <c r="BG314"/>
  <c r="BE314"/>
  <c r="T314"/>
  <c r="R314"/>
  <c r="P314"/>
  <c r="BI311"/>
  <c r="BH311"/>
  <c r="BG311"/>
  <c r="BE311"/>
  <c r="T311"/>
  <c r="R311"/>
  <c r="P311"/>
  <c r="BI309"/>
  <c r="BH309"/>
  <c r="BG309"/>
  <c r="BE309"/>
  <c r="T309"/>
  <c r="R309"/>
  <c r="P309"/>
  <c r="BI306"/>
  <c r="BH306"/>
  <c r="BG306"/>
  <c r="BE306"/>
  <c r="T306"/>
  <c r="R306"/>
  <c r="P306"/>
  <c r="BI303"/>
  <c r="BH303"/>
  <c r="BG303"/>
  <c r="BE303"/>
  <c r="T303"/>
  <c r="R303"/>
  <c r="P303"/>
  <c r="BI300"/>
  <c r="BH300"/>
  <c r="BG300"/>
  <c r="BE300"/>
  <c r="T300"/>
  <c r="R300"/>
  <c r="P300"/>
  <c r="BI297"/>
  <c r="BH297"/>
  <c r="BG297"/>
  <c r="BE297"/>
  <c r="T297"/>
  <c r="R297"/>
  <c r="P297"/>
  <c r="BI290"/>
  <c r="BH290"/>
  <c r="BG290"/>
  <c r="BE290"/>
  <c r="T290"/>
  <c r="R290"/>
  <c r="P290"/>
  <c r="BI288"/>
  <c r="BH288"/>
  <c r="BG288"/>
  <c r="BE288"/>
  <c r="T288"/>
  <c r="R288"/>
  <c r="P288"/>
  <c r="BI285"/>
  <c r="BH285"/>
  <c r="BG285"/>
  <c r="BE285"/>
  <c r="T285"/>
  <c r="R285"/>
  <c r="P285"/>
  <c r="BI282"/>
  <c r="BH282"/>
  <c r="BG282"/>
  <c r="BE282"/>
  <c r="T282"/>
  <c r="R282"/>
  <c r="P282"/>
  <c r="BI279"/>
  <c r="BH279"/>
  <c r="BG279"/>
  <c r="BE279"/>
  <c r="T279"/>
  <c r="R279"/>
  <c r="P279"/>
  <c r="BI276"/>
  <c r="BH276"/>
  <c r="BG276"/>
  <c r="BE276"/>
  <c r="T276"/>
  <c r="R276"/>
  <c r="P276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68"/>
  <c r="BH268"/>
  <c r="BG268"/>
  <c r="BE268"/>
  <c r="T268"/>
  <c r="R268"/>
  <c r="P268"/>
  <c r="BI264"/>
  <c r="BH264"/>
  <c r="BG264"/>
  <c r="BE264"/>
  <c r="T264"/>
  <c r="T263"/>
  <c r="R264"/>
  <c r="R263"/>
  <c r="P264"/>
  <c r="P263"/>
  <c r="BI257"/>
  <c r="BH257"/>
  <c r="BG257"/>
  <c r="BE257"/>
  <c r="T257"/>
  <c r="R257"/>
  <c r="P257"/>
  <c r="BI255"/>
  <c r="BH255"/>
  <c r="BG255"/>
  <c r="BE255"/>
  <c r="T255"/>
  <c r="R255"/>
  <c r="P255"/>
  <c r="BI249"/>
  <c r="BH249"/>
  <c r="BG249"/>
  <c r="BE249"/>
  <c r="T249"/>
  <c r="R249"/>
  <c r="P249"/>
  <c r="BI243"/>
  <c r="BH243"/>
  <c r="BG243"/>
  <c r="BE243"/>
  <c r="T243"/>
  <c r="R243"/>
  <c r="P243"/>
  <c r="BI241"/>
  <c r="BH241"/>
  <c r="BG241"/>
  <c r="BE241"/>
  <c r="T241"/>
  <c r="R241"/>
  <c r="P241"/>
  <c r="BI240"/>
  <c r="BH240"/>
  <c r="BG240"/>
  <c r="BE240"/>
  <c r="T240"/>
  <c r="R240"/>
  <c r="P240"/>
  <c r="BI237"/>
  <c r="BH237"/>
  <c r="BG237"/>
  <c r="BE237"/>
  <c r="T237"/>
  <c r="R237"/>
  <c r="P237"/>
  <c r="BI235"/>
  <c r="BH235"/>
  <c r="BG235"/>
  <c r="BE235"/>
  <c r="T235"/>
  <c r="R235"/>
  <c r="P235"/>
  <c r="BI232"/>
  <c r="BH232"/>
  <c r="BG232"/>
  <c r="BE232"/>
  <c r="T232"/>
  <c r="R232"/>
  <c r="P232"/>
  <c r="BI229"/>
  <c r="BH229"/>
  <c r="BG229"/>
  <c r="BE229"/>
  <c r="T229"/>
  <c r="R229"/>
  <c r="P229"/>
  <c r="BI226"/>
  <c r="BH226"/>
  <c r="BG226"/>
  <c r="BE226"/>
  <c r="T226"/>
  <c r="R226"/>
  <c r="P226"/>
  <c r="BI223"/>
  <c r="BH223"/>
  <c r="BG223"/>
  <c r="BE223"/>
  <c r="T223"/>
  <c r="R223"/>
  <c r="P223"/>
  <c r="BI220"/>
  <c r="BH220"/>
  <c r="BG220"/>
  <c r="BE220"/>
  <c r="T220"/>
  <c r="R220"/>
  <c r="P220"/>
  <c r="BI217"/>
  <c r="BH217"/>
  <c r="BG217"/>
  <c r="BE217"/>
  <c r="T217"/>
  <c r="R217"/>
  <c r="P217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08"/>
  <c r="BH208"/>
  <c r="BG208"/>
  <c r="BE208"/>
  <c r="T208"/>
  <c r="R208"/>
  <c r="P208"/>
  <c r="BI207"/>
  <c r="BH207"/>
  <c r="BG207"/>
  <c r="BE207"/>
  <c r="T207"/>
  <c r="R207"/>
  <c r="P207"/>
  <c r="BI204"/>
  <c r="BH204"/>
  <c r="BG204"/>
  <c r="BE204"/>
  <c r="T204"/>
  <c r="R204"/>
  <c r="P204"/>
  <c r="BI201"/>
  <c r="BH201"/>
  <c r="BG201"/>
  <c r="BE201"/>
  <c r="T201"/>
  <c r="R201"/>
  <c r="P201"/>
  <c r="BI199"/>
  <c r="BH199"/>
  <c r="BG199"/>
  <c r="BE199"/>
  <c r="T199"/>
  <c r="R199"/>
  <c r="P199"/>
  <c r="BI196"/>
  <c r="BH196"/>
  <c r="BG196"/>
  <c r="BE196"/>
  <c r="T196"/>
  <c r="R196"/>
  <c r="P196"/>
  <c r="BI193"/>
  <c r="BH193"/>
  <c r="BG193"/>
  <c r="BE193"/>
  <c r="T193"/>
  <c r="R193"/>
  <c r="P193"/>
  <c r="BI190"/>
  <c r="BH190"/>
  <c r="BG190"/>
  <c r="BE190"/>
  <c r="T190"/>
  <c r="R190"/>
  <c r="P190"/>
  <c r="BI188"/>
  <c r="BH188"/>
  <c r="BG188"/>
  <c r="BE188"/>
  <c r="T188"/>
  <c r="R188"/>
  <c r="P188"/>
  <c r="BI185"/>
  <c r="BH185"/>
  <c r="BG185"/>
  <c r="BE185"/>
  <c r="T185"/>
  <c r="R185"/>
  <c r="P185"/>
  <c r="BI181"/>
  <c r="BH181"/>
  <c r="BG181"/>
  <c r="BE181"/>
  <c r="T181"/>
  <c r="T180"/>
  <c r="R181"/>
  <c r="R180"/>
  <c r="P181"/>
  <c r="P180"/>
  <c r="BI177"/>
  <c r="BH177"/>
  <c r="BG177"/>
  <c r="BE177"/>
  <c r="T177"/>
  <c r="R177"/>
  <c r="P177"/>
  <c r="BI160"/>
  <c r="BH160"/>
  <c r="BG160"/>
  <c r="BE160"/>
  <c r="T160"/>
  <c r="R160"/>
  <c r="P160"/>
  <c r="BI157"/>
  <c r="BH157"/>
  <c r="BG157"/>
  <c r="BE157"/>
  <c r="T157"/>
  <c r="R157"/>
  <c r="P157"/>
  <c r="BI154"/>
  <c r="BH154"/>
  <c r="BG154"/>
  <c r="BE154"/>
  <c r="T154"/>
  <c r="R154"/>
  <c r="P154"/>
  <c r="BI143"/>
  <c r="BH143"/>
  <c r="BG143"/>
  <c r="BE143"/>
  <c r="T143"/>
  <c r="R143"/>
  <c r="P143"/>
  <c r="BI140"/>
  <c r="BH140"/>
  <c r="BG140"/>
  <c r="BE140"/>
  <c r="T140"/>
  <c r="R140"/>
  <c r="P140"/>
  <c r="BI129"/>
  <c r="BH129"/>
  <c r="BG129"/>
  <c r="BE129"/>
  <c r="T129"/>
  <c r="R129"/>
  <c r="P129"/>
  <c r="BI126"/>
  <c r="BH126"/>
  <c r="BG126"/>
  <c r="BE126"/>
  <c r="T126"/>
  <c r="R126"/>
  <c r="P126"/>
  <c r="BI122"/>
  <c r="BH122"/>
  <c r="BG122"/>
  <c r="BE122"/>
  <c r="T122"/>
  <c r="R122"/>
  <c r="P122"/>
  <c r="BI117"/>
  <c r="BH117"/>
  <c r="BG117"/>
  <c r="BE117"/>
  <c r="T117"/>
  <c r="R117"/>
  <c r="P117"/>
  <c r="BI112"/>
  <c r="BH112"/>
  <c r="BG112"/>
  <c r="BE112"/>
  <c r="T112"/>
  <c r="R112"/>
  <c r="P112"/>
  <c r="BI108"/>
  <c r="BH108"/>
  <c r="BG108"/>
  <c r="BE108"/>
  <c r="T108"/>
  <c r="R108"/>
  <c r="P108"/>
  <c r="BI103"/>
  <c r="BH103"/>
  <c r="BG103"/>
  <c r="BE103"/>
  <c r="T103"/>
  <c r="R103"/>
  <c r="P103"/>
  <c r="BI100"/>
  <c r="BH100"/>
  <c r="BG100"/>
  <c r="BE100"/>
  <c r="T100"/>
  <c r="R100"/>
  <c r="P100"/>
  <c r="F91"/>
  <c r="E89"/>
  <c r="F52"/>
  <c r="E50"/>
  <c r="J24"/>
  <c r="E24"/>
  <c r="J55"/>
  <c r="J23"/>
  <c r="J21"/>
  <c r="E21"/>
  <c r="J54"/>
  <c r="J20"/>
  <c r="J18"/>
  <c r="E18"/>
  <c r="F55"/>
  <c r="J17"/>
  <c r="J15"/>
  <c r="E15"/>
  <c r="F93"/>
  <c r="J14"/>
  <c r="J12"/>
  <c r="J91"/>
  <c r="E7"/>
  <c r="E48"/>
  <c i="2" r="J37"/>
  <c r="J36"/>
  <c i="1" r="AY55"/>
  <c i="2" r="J35"/>
  <c i="1" r="AX55"/>
  <c i="2" r="BI257"/>
  <c r="BH257"/>
  <c r="BG257"/>
  <c r="BE257"/>
  <c r="T257"/>
  <c r="T256"/>
  <c r="T255"/>
  <c r="R257"/>
  <c r="R256"/>
  <c r="R255"/>
  <c r="P257"/>
  <c r="P256"/>
  <c r="P255"/>
  <c r="BI248"/>
  <c r="BH248"/>
  <c r="BG248"/>
  <c r="BE248"/>
  <c r="T248"/>
  <c r="R248"/>
  <c r="P248"/>
  <c r="BI231"/>
  <c r="BH231"/>
  <c r="BG231"/>
  <c r="BE231"/>
  <c r="T231"/>
  <c r="R231"/>
  <c r="P231"/>
  <c r="BI208"/>
  <c r="BH208"/>
  <c r="BG208"/>
  <c r="BE208"/>
  <c r="T208"/>
  <c r="R208"/>
  <c r="P208"/>
  <c r="BI205"/>
  <c r="BH205"/>
  <c r="BG205"/>
  <c r="BE205"/>
  <c r="T205"/>
  <c r="R205"/>
  <c r="P205"/>
  <c r="BI202"/>
  <c r="BH202"/>
  <c r="BG202"/>
  <c r="BE202"/>
  <c r="T202"/>
  <c r="R202"/>
  <c r="P202"/>
  <c r="BI196"/>
  <c r="BH196"/>
  <c r="BG196"/>
  <c r="BE196"/>
  <c r="T196"/>
  <c r="R196"/>
  <c r="P196"/>
  <c r="BI189"/>
  <c r="BH189"/>
  <c r="BG189"/>
  <c r="BE189"/>
  <c r="T189"/>
  <c r="R189"/>
  <c r="P189"/>
  <c r="BI186"/>
  <c r="BH186"/>
  <c r="BG186"/>
  <c r="BE186"/>
  <c r="T186"/>
  <c r="R186"/>
  <c r="P186"/>
  <c r="BI183"/>
  <c r="BH183"/>
  <c r="BG183"/>
  <c r="BE183"/>
  <c r="T183"/>
  <c r="R183"/>
  <c r="P183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0"/>
  <c r="BH170"/>
  <c r="BG170"/>
  <c r="BE170"/>
  <c r="T170"/>
  <c r="T169"/>
  <c r="R170"/>
  <c r="R169"/>
  <c r="P170"/>
  <c r="P169"/>
  <c r="BI167"/>
  <c r="BH167"/>
  <c r="BG167"/>
  <c r="BE167"/>
  <c r="T167"/>
  <c r="R167"/>
  <c r="P167"/>
  <c r="BI164"/>
  <c r="BH164"/>
  <c r="BG164"/>
  <c r="BE164"/>
  <c r="T164"/>
  <c r="R164"/>
  <c r="P164"/>
  <c r="BI159"/>
  <c r="BH159"/>
  <c r="BG159"/>
  <c r="BE159"/>
  <c r="T159"/>
  <c r="R159"/>
  <c r="P159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6"/>
  <c r="BH146"/>
  <c r="BG146"/>
  <c r="BE146"/>
  <c r="T146"/>
  <c r="R146"/>
  <c r="P146"/>
  <c r="BI143"/>
  <c r="BH143"/>
  <c r="BG143"/>
  <c r="BE143"/>
  <c r="T143"/>
  <c r="R143"/>
  <c r="P143"/>
  <c r="BI138"/>
  <c r="BH138"/>
  <c r="BG138"/>
  <c r="BE138"/>
  <c r="T138"/>
  <c r="R138"/>
  <c r="P138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3"/>
  <c r="BH123"/>
  <c r="BG123"/>
  <c r="BE123"/>
  <c r="T123"/>
  <c r="R123"/>
  <c r="P123"/>
  <c r="BI118"/>
  <c r="BH118"/>
  <c r="BG118"/>
  <c r="BE118"/>
  <c r="T118"/>
  <c r="R118"/>
  <c r="P118"/>
  <c r="BI115"/>
  <c r="BH115"/>
  <c r="BG115"/>
  <c r="BE115"/>
  <c r="T115"/>
  <c r="R115"/>
  <c r="P115"/>
  <c r="BI110"/>
  <c r="BH110"/>
  <c r="BG110"/>
  <c r="BE110"/>
  <c r="T110"/>
  <c r="R110"/>
  <c r="P110"/>
  <c r="BI107"/>
  <c r="BH107"/>
  <c r="BG107"/>
  <c r="BE107"/>
  <c r="T107"/>
  <c r="R107"/>
  <c r="P107"/>
  <c r="BI100"/>
  <c r="BH100"/>
  <c r="BG100"/>
  <c r="BE100"/>
  <c r="T100"/>
  <c r="R100"/>
  <c r="P100"/>
  <c r="BI97"/>
  <c r="BH97"/>
  <c r="BG97"/>
  <c r="BE97"/>
  <c r="T97"/>
  <c r="R97"/>
  <c r="P97"/>
  <c r="BI94"/>
  <c r="BH94"/>
  <c r="BG94"/>
  <c r="BE94"/>
  <c r="T94"/>
  <c r="R94"/>
  <c r="P94"/>
  <c r="F85"/>
  <c r="E83"/>
  <c r="F52"/>
  <c r="E50"/>
  <c r="J24"/>
  <c r="E24"/>
  <c r="J88"/>
  <c r="J23"/>
  <c r="J21"/>
  <c r="E21"/>
  <c r="J87"/>
  <c r="J20"/>
  <c r="J18"/>
  <c r="E18"/>
  <c r="F88"/>
  <c r="J17"/>
  <c r="J15"/>
  <c r="E15"/>
  <c r="F54"/>
  <c r="J14"/>
  <c r="J12"/>
  <c r="J52"/>
  <c r="E7"/>
  <c r="E81"/>
  <c i="1" r="L50"/>
  <c r="AM50"/>
  <c r="AM49"/>
  <c r="L49"/>
  <c r="AM47"/>
  <c r="L47"/>
  <c r="L45"/>
  <c r="L44"/>
  <c i="8" r="J106"/>
  <c i="3" r="BK232"/>
  <c i="4" r="BK108"/>
  <c i="7" r="J107"/>
  <c i="2" r="BK208"/>
  <c i="3" r="BK255"/>
  <c i="5" r="BK206"/>
  <c i="6" r="BK127"/>
  <c i="9" r="J110"/>
  <c i="8" r="J212"/>
  <c i="3" r="J235"/>
  <c i="8" r="BK226"/>
  <c i="3" r="J220"/>
  <c i="4" r="J99"/>
  <c i="5" r="BK194"/>
  <c i="8" r="BK119"/>
  <c i="9" r="BK113"/>
  <c i="3" r="J362"/>
  <c i="4" r="J105"/>
  <c i="5" r="J266"/>
  <c i="7" r="BK97"/>
  <c i="8" r="J108"/>
  <c i="2" r="J97"/>
  <c i="3" r="J300"/>
  <c i="4" r="J108"/>
  <c i="5" r="J176"/>
  <c r="BK294"/>
  <c i="8" r="BK180"/>
  <c i="5" r="J249"/>
  <c r="BK155"/>
  <c i="8" r="BK199"/>
  <c i="9" r="J104"/>
  <c i="3" r="BK112"/>
  <c r="BK154"/>
  <c i="6" r="BK118"/>
  <c i="2" r="J186"/>
  <c i="4" r="J116"/>
  <c i="5" r="BK100"/>
  <c i="6" r="BK147"/>
  <c i="8" r="BK178"/>
  <c i="4" r="BK99"/>
  <c i="6" r="BK151"/>
  <c i="8" r="J184"/>
  <c r="BK169"/>
  <c i="2" r="J159"/>
  <c i="3" r="BK226"/>
  <c r="J273"/>
  <c i="5" r="J300"/>
  <c i="6" r="J127"/>
  <c i="2" r="BK186"/>
  <c i="5" r="BK204"/>
  <c r="BK160"/>
  <c i="9" r="BK116"/>
  <c i="3" r="BK264"/>
  <c i="5" r="BK233"/>
  <c i="8" r="J214"/>
  <c i="9" r="J108"/>
  <c i="3" r="BK243"/>
  <c i="6" r="J109"/>
  <c i="3" r="J255"/>
  <c r="BK220"/>
  <c i="5" r="BK274"/>
  <c i="7" r="BK94"/>
  <c i="2" r="BK176"/>
  <c i="3" r="BK237"/>
  <c i="5" r="J125"/>
  <c r="BK284"/>
  <c i="7" r="J91"/>
  <c i="8" r="J91"/>
  <c r="BK97"/>
  <c i="9" r="J94"/>
  <c i="2" r="J118"/>
  <c i="3" r="J342"/>
  <c i="5" r="J253"/>
  <c r="BK176"/>
  <c i="3" r="BK322"/>
  <c i="4" r="J101"/>
  <c i="5" r="J274"/>
  <c i="6" r="BK141"/>
  <c i="9" r="J96"/>
  <c i="2" r="BK167"/>
  <c i="6" r="BK133"/>
  <c i="8" r="BK229"/>
  <c i="2" r="J208"/>
  <c i="5" r="J123"/>
  <c i="6" r="J153"/>
  <c i="8" r="BK202"/>
  <c i="5" r="BK300"/>
  <c r="BK184"/>
  <c i="8" r="J226"/>
  <c i="2" r="J156"/>
  <c r="J167"/>
  <c i="3" r="BK193"/>
  <c i="6" r="BK153"/>
  <c i="8" r="BK131"/>
  <c i="3" r="BK306"/>
  <c r="J208"/>
  <c i="5" r="J217"/>
  <c r="BK108"/>
  <c i="8" r="BK150"/>
  <c i="9" r="BK92"/>
  <c i="3" r="BK212"/>
  <c i="9" r="BK109"/>
  <c i="5" r="J290"/>
  <c r="BK113"/>
  <c i="2" r="J176"/>
  <c i="5" r="J98"/>
  <c i="6" r="J118"/>
  <c i="9" r="BK118"/>
  <c i="2" r="J231"/>
  <c i="3" r="J322"/>
  <c i="5" r="BK230"/>
  <c i="8" r="J172"/>
  <c i="2" r="BK202"/>
  <c i="4" r="BK114"/>
  <c i="8" r="J142"/>
  <c i="3" r="BK420"/>
  <c r="BK324"/>
  <c i="5" r="J280"/>
  <c i="3" r="BK381"/>
  <c r="BK311"/>
  <c i="5" r="BK191"/>
  <c i="8" r="J162"/>
  <c i="2" r="J180"/>
  <c i="6" r="BK90"/>
  <c i="2" r="J123"/>
  <c i="3" r="BK117"/>
  <c r="J240"/>
  <c i="6" r="BK124"/>
  <c i="2" r="BK143"/>
  <c i="4" r="BK93"/>
  <c i="5" r="J139"/>
  <c i="2" r="F36"/>
  <c r="BK152"/>
  <c i="3" r="BK241"/>
  <c i="5" r="J100"/>
  <c i="8" r="BK91"/>
  <c i="3" r="J129"/>
  <c i="5" r="BK123"/>
  <c i="6" r="BK142"/>
  <c i="2" r="BK159"/>
  <c i="3" r="J157"/>
  <c i="5" r="J292"/>
  <c i="6" r="J138"/>
  <c i="8" r="J148"/>
  <c i="3" r="BK314"/>
  <c i="8" r="J201"/>
  <c i="2" r="BK110"/>
  <c i="3" r="J143"/>
  <c i="5" r="BK249"/>
  <c i="6" r="BK131"/>
  <c i="9" r="BK110"/>
  <c i="3" r="BK208"/>
  <c i="5" r="BK243"/>
  <c r="BK253"/>
  <c i="8" r="J194"/>
  <c r="BK101"/>
  <c i="9" r="J98"/>
  <c i="3" r="BK279"/>
  <c i="5" r="J288"/>
  <c r="BK270"/>
  <c i="3" r="J122"/>
  <c i="5" r="J296"/>
  <c i="8" r="BK225"/>
  <c i="2" r="J178"/>
  <c i="8" r="J160"/>
  <c i="3" r="BK383"/>
  <c i="4" r="J112"/>
  <c i="7" r="BK104"/>
  <c i="3" r="BK103"/>
  <c i="5" r="J227"/>
  <c i="8" r="J121"/>
  <c i="4" r="BK103"/>
  <c i="5" r="J116"/>
  <c i="6" r="J133"/>
  <c i="9" r="BK101"/>
  <c i="3" r="J201"/>
  <c r="J297"/>
  <c i="6" r="J149"/>
  <c i="2" r="J248"/>
  <c i="3" r="J196"/>
  <c i="5" r="J184"/>
  <c r="J105"/>
  <c i="8" r="BK231"/>
  <c i="9" r="BK93"/>
  <c r="J118"/>
  <c i="3" r="J188"/>
  <c i="5" r="BK266"/>
  <c r="BK131"/>
  <c i="2" r="BK196"/>
  <c i="5" r="J264"/>
  <c i="8" r="J103"/>
  <c i="2" r="BK126"/>
  <c i="3" r="J211"/>
  <c i="6" r="J141"/>
  <c i="5" r="BK238"/>
  <c i="6" r="J115"/>
  <c i="8" r="BK133"/>
  <c r="J99"/>
  <c i="2" r="J146"/>
  <c i="3" r="BK217"/>
  <c i="5" r="BK276"/>
  <c i="3" r="BK297"/>
  <c i="4" r="BK94"/>
  <c i="5" r="J155"/>
  <c i="8" r="BK210"/>
  <c r="BK109"/>
  <c i="2" r="BK231"/>
  <c i="5" r="J131"/>
  <c i="2" r="J94"/>
  <c i="3" r="J243"/>
  <c i="5" r="BK278"/>
  <c i="8" r="J119"/>
  <c i="2" r="J154"/>
  <c i="8" r="J186"/>
  <c i="3" r="J303"/>
  <c i="5" r="BK197"/>
  <c i="7" r="BK88"/>
  <c i="9" r="BK102"/>
  <c i="3" r="J306"/>
  <c r="BK272"/>
  <c i="5" r="J230"/>
  <c i="8" r="J150"/>
  <c i="2" r="J126"/>
  <c i="3" r="J154"/>
  <c i="5" r="J233"/>
  <c i="6" r="BK112"/>
  <c i="8" r="J95"/>
  <c i="2" r="F35"/>
  <c i="5" r="J276"/>
  <c i="9" r="J109"/>
  <c i="2" r="J138"/>
  <c i="3" r="J279"/>
  <c i="8" r="J229"/>
  <c i="9" r="J114"/>
  <c i="3" r="J112"/>
  <c i="5" r="BK105"/>
  <c i="8" r="BK93"/>
  <c i="2" r="BK257"/>
  <c i="3" r="J237"/>
  <c i="5" r="BK220"/>
  <c i="2" r="BK150"/>
  <c i="3" r="BK342"/>
  <c r="J212"/>
  <c i="2" r="BK170"/>
  <c i="3" r="BK285"/>
  <c i="4" r="J93"/>
  <c i="8" r="J182"/>
  <c i="3" r="J333"/>
  <c i="5" r="BK158"/>
  <c i="8" r="BK192"/>
  <c r="BK160"/>
  <c i="3" r="BK223"/>
  <c i="5" r="BK166"/>
  <c i="8" r="J112"/>
  <c i="2" r="BK180"/>
  <c i="8" r="J227"/>
  <c i="3" r="BK300"/>
  <c i="5" r="BK307"/>
  <c i="6" r="BK135"/>
  <c i="3" r="BK235"/>
  <c i="5" r="J258"/>
  <c i="6" r="BK120"/>
  <c i="2" r="BK132"/>
  <c i="3" r="J329"/>
  <c i="5" r="J224"/>
  <c i="7" r="J109"/>
  <c i="9" r="BK106"/>
  <c i="5" r="BK296"/>
  <c i="8" r="J133"/>
  <c i="3" r="J379"/>
  <c i="5" r="BK142"/>
  <c r="J130"/>
  <c i="9" r="J92"/>
  <c i="3" r="J232"/>
  <c i="4" r="J103"/>
  <c i="5" r="BK95"/>
  <c i="6" r="BK99"/>
  <c i="8" r="BK201"/>
  <c r="J101"/>
  <c i="2" r="BK183"/>
  <c i="3" r="J126"/>
  <c i="4" r="BK118"/>
  <c i="2" r="BK164"/>
  <c i="3" r="J100"/>
  <c i="5" r="J158"/>
  <c r="BK290"/>
  <c i="9" r="BK117"/>
  <c i="5" r="J108"/>
  <c i="8" r="J109"/>
  <c i="3" r="BK276"/>
  <c r="BK320"/>
  <c i="7" r="J88"/>
  <c i="3" r="BK257"/>
  <c r="BK122"/>
  <c i="5" r="J304"/>
  <c r="J197"/>
  <c i="6" r="J103"/>
  <c i="5" r="J240"/>
  <c i="6" r="BK149"/>
  <c i="8" r="BK204"/>
  <c i="2" r="J110"/>
  <c i="3" r="J314"/>
  <c i="4" r="BK116"/>
  <c i="8" r="BK214"/>
  <c i="3" r="J140"/>
  <c i="5" r="BK217"/>
  <c r="J294"/>
  <c i="8" r="J178"/>
  <c i="9" r="BK91"/>
  <c i="3" r="BK288"/>
  <c i="9" r="J90"/>
  <c i="3" r="BK108"/>
  <c i="5" r="J286"/>
  <c i="9" r="BK98"/>
  <c i="3" r="BK207"/>
  <c i="6" r="J90"/>
  <c i="9" r="J91"/>
  <c i="3" r="J385"/>
  <c i="5" r="BK227"/>
  <c i="8" r="BK142"/>
  <c i="2" r="F33"/>
  <c i="9" r="BK100"/>
  <c i="3" r="BK143"/>
  <c i="5" r="J113"/>
  <c i="3" r="J223"/>
  <c i="5" r="BK251"/>
  <c r="BK103"/>
  <c i="8" r="J208"/>
  <c i="5" r="J270"/>
  <c i="7" r="BK100"/>
  <c i="2" r="J183"/>
  <c i="3" r="BK229"/>
  <c i="6" r="BK101"/>
  <c i="2" r="BK154"/>
  <c i="5" r="BK125"/>
  <c i="4" r="BK112"/>
  <c i="5" r="BK292"/>
  <c i="6" r="J95"/>
  <c i="8" r="BK208"/>
  <c i="2" r="J128"/>
  <c i="4" r="BK92"/>
  <c i="5" r="BK212"/>
  <c i="7" r="J97"/>
  <c i="8" r="J191"/>
  <c i="2" r="J150"/>
  <c r="J205"/>
  <c i="3" r="BK249"/>
  <c i="5" r="BK119"/>
  <c i="7" r="BK107"/>
  <c i="3" r="J160"/>
  <c i="5" r="BK207"/>
  <c i="6" r="J112"/>
  <c i="9" r="J93"/>
  <c i="3" r="J420"/>
  <c i="5" r="BK190"/>
  <c i="6" r="J142"/>
  <c i="8" r="J220"/>
  <c i="9" r="BK96"/>
  <c i="3" r="BK160"/>
  <c i="7" r="BK109"/>
  <c i="8" r="BK162"/>
  <c i="1" r="AS56"/>
  <c i="5" r="J302"/>
  <c i="8" r="BK220"/>
  <c i="9" r="BK112"/>
  <c i="2" r="J33"/>
  <c r="BK107"/>
  <c i="3" r="J229"/>
  <c r="J285"/>
  <c i="5" r="BK98"/>
  <c r="BK222"/>
  <c i="3" r="BK303"/>
  <c r="BK185"/>
  <c i="5" r="J212"/>
  <c i="6" r="BK95"/>
  <c i="9" r="J116"/>
  <c i="5" r="BK258"/>
  <c i="6" r="BK109"/>
  <c i="2" r="J174"/>
  <c i="3" r="J331"/>
  <c r="J271"/>
  <c i="2" r="J257"/>
  <c i="3" r="J402"/>
  <c r="BK126"/>
  <c r="J226"/>
  <c i="5" r="BK145"/>
  <c r="BK304"/>
  <c i="6" r="J97"/>
  <c i="8" r="J111"/>
  <c r="BK198"/>
  <c i="2" r="J189"/>
  <c i="3" r="J324"/>
  <c i="6" r="J99"/>
  <c i="3" r="BK326"/>
  <c i="5" r="BK133"/>
  <c i="6" r="J129"/>
  <c i="5" r="BK224"/>
  <c r="BK264"/>
  <c i="2" r="J107"/>
  <c i="3" r="BK338"/>
  <c i="6" r="J122"/>
  <c i="8" r="J174"/>
  <c i="3" r="BK177"/>
  <c i="5" r="J247"/>
  <c i="8" r="J192"/>
  <c i="3" r="BK181"/>
  <c i="4" r="BK101"/>
  <c i="5" r="J111"/>
  <c i="8" r="BK106"/>
  <c i="3" r="BK140"/>
  <c r="J199"/>
  <c i="5" r="J166"/>
  <c i="6" r="BK138"/>
  <c i="8" r="BK108"/>
  <c i="9" r="J111"/>
  <c i="2" r="BK178"/>
  <c i="3" r="BK268"/>
  <c r="BK211"/>
  <c i="5" r="BK111"/>
  <c r="J245"/>
  <c i="3" r="J345"/>
  <c i="5" r="J163"/>
  <c i="6" r="BK115"/>
  <c i="8" r="BK112"/>
  <c i="2" r="BK205"/>
  <c i="5" r="BK130"/>
  <c i="8" r="BK105"/>
  <c i="3" r="BK290"/>
  <c i="6" r="J124"/>
  <c i="2" r="BK156"/>
  <c i="3" r="J181"/>
  <c i="5" r="BK150"/>
  <c i="8" r="BK111"/>
  <c i="3" r="J309"/>
  <c i="5" r="BK268"/>
  <c i="8" r="BK172"/>
  <c i="2" r="BK97"/>
  <c r="BK123"/>
  <c i="3" r="BK345"/>
  <c i="8" r="J202"/>
  <c i="3" r="J383"/>
  <c i="4" r="J90"/>
  <c i="5" r="J243"/>
  <c i="8" r="J114"/>
  <c i="2" r="BK189"/>
  <c i="4" r="J114"/>
  <c i="5" r="BK302"/>
  <c i="8" r="BK99"/>
  <c i="9" r="J113"/>
  <c i="3" r="J381"/>
  <c i="5" r="BK280"/>
  <c i="6" r="BK106"/>
  <c i="3" r="BK309"/>
  <c i="5" r="BK240"/>
  <c i="8" r="BK189"/>
  <c i="5" r="J207"/>
  <c r="J160"/>
  <c i="8" r="BK148"/>
  <c i="9" r="BK104"/>
  <c i="5" r="BK127"/>
  <c i="8" r="J167"/>
  <c i="3" r="J207"/>
  <c i="4" r="BK97"/>
  <c i="8" r="J93"/>
  <c i="3" r="BK271"/>
  <c i="5" r="J95"/>
  <c i="4" r="J97"/>
  <c i="8" r="BK182"/>
  <c i="3" r="J282"/>
  <c i="5" r="BK247"/>
  <c i="2" r="BK174"/>
  <c i="3" r="BK333"/>
  <c i="4" r="BK90"/>
  <c i="5" r="J220"/>
  <c i="9" r="J102"/>
  <c i="3" r="J338"/>
  <c i="6" r="J145"/>
  <c i="9" r="BK111"/>
  <c i="3" r="J217"/>
  <c r="BK100"/>
  <c i="8" r="J206"/>
  <c i="3" r="J264"/>
  <c i="5" r="J142"/>
  <c i="2" r="J132"/>
  <c i="3" r="J177"/>
  <c i="5" r="J298"/>
  <c i="8" r="J231"/>
  <c r="BK114"/>
  <c i="2" r="J130"/>
  <c i="3" r="BK379"/>
  <c r="BK190"/>
  <c i="5" r="BK236"/>
  <c r="J191"/>
  <c i="6" r="J147"/>
  <c i="8" r="J196"/>
  <c r="BK167"/>
  <c r="J97"/>
  <c i="3" r="BK362"/>
  <c i="6" r="J151"/>
  <c i="8" r="J180"/>
  <c i="2" r="BK128"/>
  <c i="3" r="BK129"/>
  <c i="5" r="J222"/>
  <c i="2" r="J115"/>
  <c i="3" r="BK157"/>
  <c i="5" r="J251"/>
  <c r="J135"/>
  <c i="6" r="J131"/>
  <c i="8" r="BK121"/>
  <c i="2" r="J100"/>
  <c i="3" r="BK331"/>
  <c i="5" r="BK245"/>
  <c i="8" r="BK227"/>
  <c i="2" r="BK100"/>
  <c i="3" r="J108"/>
  <c i="6" r="BK145"/>
  <c i="2" r="J152"/>
  <c i="8" r="BK206"/>
  <c i="3" r="J204"/>
  <c i="5" r="BK139"/>
  <c i="1" r="AS62"/>
  <c i="6" r="BK122"/>
  <c i="9" r="BK94"/>
  <c i="3" r="BK201"/>
  <c i="5" r="J238"/>
  <c r="J133"/>
  <c i="8" r="J131"/>
  <c r="BK103"/>
  <c i="9" r="BK114"/>
  <c i="3" r="J193"/>
  <c r="J290"/>
  <c i="5" r="BK200"/>
  <c i="3" r="BK199"/>
  <c i="5" r="J236"/>
  <c i="7" r="J94"/>
  <c i="9" r="BK108"/>
  <c i="3" r="J241"/>
  <c i="8" r="J225"/>
  <c i="3" r="BK329"/>
  <c r="BK214"/>
  <c i="6" r="BK103"/>
  <c i="2" r="BK94"/>
  <c i="3" r="J311"/>
  <c r="J117"/>
  <c r="J214"/>
  <c i="5" r="J145"/>
  <c r="J194"/>
  <c i="8" r="J210"/>
  <c i="2" r="BK130"/>
  <c i="5" r="J119"/>
  <c i="8" r="BK186"/>
  <c i="9" r="J101"/>
  <c i="3" r="BK196"/>
  <c r="BK273"/>
  <c i="5" r="J282"/>
  <c i="8" r="BK196"/>
  <c i="2" r="BK138"/>
  <c i="3" r="BK282"/>
  <c i="5" r="J200"/>
  <c i="8" r="J198"/>
  <c i="2" r="BK118"/>
  <c r="J170"/>
  <c i="8" r="J204"/>
  <c i="2" r="BK146"/>
  <c i="3" r="J276"/>
  <c i="5" r="BK163"/>
  <c i="8" r="BK194"/>
  <c i="9" r="BK90"/>
  <c i="3" r="BK240"/>
  <c i="4" r="BK105"/>
  <c i="5" r="J103"/>
  <c i="6" r="J135"/>
  <c i="8" r="J199"/>
  <c r="J105"/>
  <c i="9" r="J117"/>
  <c i="3" r="J103"/>
  <c i="4" r="BK110"/>
  <c i="3" r="J288"/>
  <c r="J320"/>
  <c i="5" r="BK282"/>
  <c i="6" r="J120"/>
  <c i="8" r="BK191"/>
  <c i="2" r="J196"/>
  <c i="3" r="J340"/>
  <c i="7" r="J100"/>
  <c i="3" r="BK402"/>
  <c i="5" r="BK298"/>
  <c r="BK286"/>
  <c i="6" r="BK97"/>
  <c i="8" r="J169"/>
  <c i="2" r="BK248"/>
  <c i="3" r="J268"/>
  <c i="5" r="J204"/>
  <c i="6" r="BK129"/>
  <c i="9" r="J106"/>
  <c i="2" r="J164"/>
  <c i="3" r="J257"/>
  <c i="5" r="BK288"/>
  <c i="2" r="J143"/>
  <c i="4" r="J118"/>
  <c i="5" r="J284"/>
  <c i="8" r="BK95"/>
  <c i="2" r="J202"/>
  <c i="3" r="BK188"/>
  <c i="5" r="J190"/>
  <c r="J307"/>
  <c i="2" r="F37"/>
  <c i="3" r="J185"/>
  <c r="J326"/>
  <c r="BK340"/>
  <c i="5" r="J127"/>
  <c i="6" r="J101"/>
  <c i="3" r="J190"/>
  <c i="5" r="J150"/>
  <c r="J206"/>
  <c i="8" r="BK212"/>
  <c i="9" r="J112"/>
  <c i="8" r="BK174"/>
  <c i="3" r="BK385"/>
  <c i="4" r="J110"/>
  <c i="5" r="BK116"/>
  <c r="J278"/>
  <c i="7" r="BK91"/>
  <c i="2" r="BK115"/>
  <c i="3" r="BK204"/>
  <c i="6" r="J106"/>
  <c i="9" r="J100"/>
  <c i="4" r="J92"/>
  <c i="8" r="BK184"/>
  <c i="3" r="J249"/>
  <c i="5" r="J268"/>
  <c i="8" r="J189"/>
  <c i="3" r="J272"/>
  <c i="5" r="BK135"/>
  <c i="4" r="J94"/>
  <c i="7" r="J104"/>
  <c i="2" l="1" r="BK149"/>
  <c r="J149"/>
  <c r="J62"/>
  <c r="R182"/>
  <c i="3" r="T125"/>
  <c r="R184"/>
  <c r="BK328"/>
  <c r="J328"/>
  <c r="J75"/>
  <c i="4" r="BK89"/>
  <c r="J89"/>
  <c r="J65"/>
  <c i="5" r="R138"/>
  <c r="T229"/>
  <c i="6" r="BK94"/>
  <c r="J94"/>
  <c r="J63"/>
  <c r="R126"/>
  <c i="2" r="T207"/>
  <c i="3" r="BK216"/>
  <c r="J216"/>
  <c r="J69"/>
  <c r="P275"/>
  <c r="P313"/>
  <c r="R313"/>
  <c i="5" r="P94"/>
  <c r="BK273"/>
  <c r="J273"/>
  <c r="J71"/>
  <c i="6" r="R105"/>
  <c r="P137"/>
  <c i="7" r="T103"/>
  <c i="8" r="R90"/>
  <c i="2" r="R163"/>
  <c r="T173"/>
  <c i="3" r="BK159"/>
  <c r="J159"/>
  <c r="J63"/>
  <c r="R195"/>
  <c r="BK313"/>
  <c r="J313"/>
  <c r="J74"/>
  <c r="T313"/>
  <c i="5" r="R165"/>
  <c i="6" r="R94"/>
  <c r="R137"/>
  <c i="7" r="BK87"/>
  <c r="BK86"/>
  <c r="J86"/>
  <c r="J60"/>
  <c i="2" r="R93"/>
  <c r="BK173"/>
  <c r="J173"/>
  <c r="J66"/>
  <c r="R201"/>
  <c i="3" r="P216"/>
  <c r="R275"/>
  <c i="5" r="T122"/>
  <c r="BK242"/>
  <c r="J242"/>
  <c r="J69"/>
  <c i="6" r="BK117"/>
  <c r="J117"/>
  <c r="J65"/>
  <c r="R117"/>
  <c i="7" r="BK103"/>
  <c r="J103"/>
  <c r="J64"/>
  <c i="8" r="BK90"/>
  <c r="J90"/>
  <c r="J65"/>
  <c r="BK228"/>
  <c r="J228"/>
  <c r="J66"/>
  <c i="2" r="T93"/>
  <c r="T182"/>
  <c i="3" r="BK99"/>
  <c r="J99"/>
  <c r="J61"/>
  <c r="T159"/>
  <c r="BK195"/>
  <c r="J195"/>
  <c r="J67"/>
  <c r="R267"/>
  <c r="T275"/>
  <c r="R344"/>
  <c i="5" r="BK94"/>
  <c r="J94"/>
  <c r="J61"/>
  <c r="T138"/>
  <c r="BK229"/>
  <c r="J229"/>
  <c r="J68"/>
  <c i="7" r="T93"/>
  <c r="T92"/>
  <c i="8" r="R228"/>
  <c i="2" r="P207"/>
  <c i="3" r="R125"/>
  <c r="P195"/>
  <c r="BK275"/>
  <c r="J275"/>
  <c r="J72"/>
  <c r="P299"/>
  <c r="T328"/>
  <c i="5" r="T94"/>
  <c r="T93"/>
  <c r="R122"/>
  <c r="P242"/>
  <c i="6" r="BK126"/>
  <c r="J126"/>
  <c r="J66"/>
  <c i="7" r="P103"/>
  <c i="2" r="P163"/>
  <c r="P201"/>
  <c i="3" r="P99"/>
  <c r="BK184"/>
  <c r="T203"/>
  <c r="P344"/>
  <c i="5" r="R242"/>
  <c i="6" r="BK105"/>
  <c r="J105"/>
  <c r="J64"/>
  <c r="T117"/>
  <c i="7" r="R103"/>
  <c i="2" r="BK207"/>
  <c r="J207"/>
  <c r="J69"/>
  <c i="3" r="T216"/>
  <c i="4" r="R89"/>
  <c r="R88"/>
  <c r="R87"/>
  <c i="2" r="BK163"/>
  <c r="J163"/>
  <c r="J64"/>
  <c r="BK201"/>
  <c r="J201"/>
  <c r="J68"/>
  <c i="3" r="P125"/>
  <c r="T195"/>
  <c r="T267"/>
  <c i="5" r="P138"/>
  <c r="P229"/>
  <c i="2" r="R149"/>
  <c r="BK182"/>
  <c r="J182"/>
  <c r="J67"/>
  <c i="3" r="BK125"/>
  <c r="J125"/>
  <c r="J62"/>
  <c r="T184"/>
  <c r="P267"/>
  <c r="T299"/>
  <c r="P328"/>
  <c i="5" r="T165"/>
  <c i="6" r="P94"/>
  <c r="BK137"/>
  <c r="J137"/>
  <c r="J67"/>
  <c i="7" r="R93"/>
  <c r="R92"/>
  <c i="2" r="R207"/>
  <c i="3" r="P159"/>
  <c r="BK203"/>
  <c r="J203"/>
  <c r="J68"/>
  <c r="BK299"/>
  <c r="J299"/>
  <c r="J73"/>
  <c r="R299"/>
  <c r="R328"/>
  <c i="5" r="BK165"/>
  <c r="J165"/>
  <c r="J67"/>
  <c r="R229"/>
  <c i="8" r="T90"/>
  <c r="T89"/>
  <c r="T88"/>
  <c i="2" r="T149"/>
  <c r="T201"/>
  <c i="3" r="R159"/>
  <c r="R203"/>
  <c i="5" r="R273"/>
  <c r="R272"/>
  <c i="6" r="P105"/>
  <c r="T137"/>
  <c i="7" r="R87"/>
  <c r="R86"/>
  <c r="R85"/>
  <c i="2" r="BK93"/>
  <c r="BK92"/>
  <c r="P182"/>
  <c i="3" r="R216"/>
  <c r="BK344"/>
  <c r="J344"/>
  <c r="J76"/>
  <c i="4" r="P89"/>
  <c r="P88"/>
  <c r="P87"/>
  <c i="1" r="AU58"/>
  <c i="5" r="BK138"/>
  <c r="J138"/>
  <c r="J66"/>
  <c r="T273"/>
  <c r="T272"/>
  <c i="7" r="BK93"/>
  <c r="J93"/>
  <c r="J63"/>
  <c i="2" r="P149"/>
  <c r="P173"/>
  <c i="3" r="R99"/>
  <c r="R98"/>
  <c r="P184"/>
  <c r="T344"/>
  <c i="5" r="P165"/>
  <c i="6" r="T94"/>
  <c r="T126"/>
  <c i="7" r="P87"/>
  <c r="P86"/>
  <c i="8" r="P90"/>
  <c r="P89"/>
  <c r="P88"/>
  <c i="1" r="AU63"/>
  <c i="8" r="T228"/>
  <c i="2" r="P93"/>
  <c r="P92"/>
  <c r="T163"/>
  <c r="T162"/>
  <c r="R173"/>
  <c i="3" r="T99"/>
  <c r="T98"/>
  <c r="P203"/>
  <c r="BK267"/>
  <c r="J267"/>
  <c r="J71"/>
  <c i="4" r="T89"/>
  <c r="T88"/>
  <c r="T87"/>
  <c i="5" r="BK122"/>
  <c r="J122"/>
  <c r="J63"/>
  <c r="T242"/>
  <c i="6" r="T105"/>
  <c r="P117"/>
  <c i="7" r="P93"/>
  <c r="P92"/>
  <c i="9" r="P89"/>
  <c r="P88"/>
  <c r="P87"/>
  <c i="1" r="AU64"/>
  <c i="5" r="R94"/>
  <c r="R93"/>
  <c r="P122"/>
  <c r="P273"/>
  <c r="P272"/>
  <c i="6" r="P126"/>
  <c i="7" r="T87"/>
  <c r="T86"/>
  <c r="T85"/>
  <c i="8" r="P228"/>
  <c i="9" r="BK89"/>
  <c r="J89"/>
  <c r="J65"/>
  <c r="R89"/>
  <c r="R88"/>
  <c r="R87"/>
  <c r="T89"/>
  <c r="T88"/>
  <c r="T87"/>
  <c i="5" r="BK118"/>
  <c r="J118"/>
  <c r="J62"/>
  <c i="6" r="BK89"/>
  <c r="BK88"/>
  <c r="J88"/>
  <c r="J60"/>
  <c i="3" r="BK180"/>
  <c r="J180"/>
  <c r="J64"/>
  <c r="BK263"/>
  <c r="J263"/>
  <c r="J70"/>
  <c i="7" r="BK108"/>
  <c r="J108"/>
  <c r="J65"/>
  <c i="5" r="BK134"/>
  <c r="J134"/>
  <c r="J64"/>
  <c i="2" r="BK169"/>
  <c r="J169"/>
  <c r="J65"/>
  <c i="5" r="BK306"/>
  <c r="J306"/>
  <c r="J72"/>
  <c i="2" r="BK256"/>
  <c r="BK255"/>
  <c r="J255"/>
  <c r="J70"/>
  <c i="3" r="BK419"/>
  <c r="J419"/>
  <c r="J77"/>
  <c i="9" r="E50"/>
  <c r="J58"/>
  <c r="J81"/>
  <c r="BF102"/>
  <c r="BF109"/>
  <c r="BF110"/>
  <c r="J59"/>
  <c r="F83"/>
  <c r="BF92"/>
  <c r="BF94"/>
  <c r="BF96"/>
  <c r="BF111"/>
  <c r="F84"/>
  <c r="BF90"/>
  <c r="BF93"/>
  <c r="BF100"/>
  <c r="BF106"/>
  <c r="BF113"/>
  <c r="BF118"/>
  <c r="BF91"/>
  <c r="BF98"/>
  <c r="BF101"/>
  <c r="BF104"/>
  <c r="BF108"/>
  <c r="BF112"/>
  <c r="BF114"/>
  <c r="BF116"/>
  <c r="BF117"/>
  <c i="7" r="BK92"/>
  <c r="J92"/>
  <c r="J62"/>
  <c i="8" r="J56"/>
  <c r="F59"/>
  <c r="J85"/>
  <c r="BF99"/>
  <c r="BF91"/>
  <c r="BF105"/>
  <c r="F84"/>
  <c r="BF106"/>
  <c r="E76"/>
  <c r="BF93"/>
  <c i="7" r="BK85"/>
  <c r="J85"/>
  <c r="J59"/>
  <c i="8" r="BF97"/>
  <c i="7" r="J87"/>
  <c r="J61"/>
  <c i="8" r="J58"/>
  <c r="BF95"/>
  <c r="BF109"/>
  <c r="BF112"/>
  <c r="BF114"/>
  <c r="BF119"/>
  <c r="BF131"/>
  <c r="BF148"/>
  <c r="BF162"/>
  <c r="BF182"/>
  <c r="BF189"/>
  <c r="BF191"/>
  <c r="BF206"/>
  <c r="BF208"/>
  <c r="BF214"/>
  <c r="BF225"/>
  <c r="BF226"/>
  <c r="BF108"/>
  <c r="BF142"/>
  <c r="BF150"/>
  <c r="BF167"/>
  <c r="BF172"/>
  <c r="BF174"/>
  <c r="BF186"/>
  <c r="BF194"/>
  <c r="BF204"/>
  <c r="BF220"/>
  <c r="BF121"/>
  <c r="BF160"/>
  <c r="BF178"/>
  <c r="BF184"/>
  <c r="BF192"/>
  <c r="BF198"/>
  <c r="BF202"/>
  <c r="BF210"/>
  <c r="BF212"/>
  <c r="BF229"/>
  <c r="BF101"/>
  <c r="BF103"/>
  <c r="BF111"/>
  <c r="BF133"/>
  <c r="BF169"/>
  <c r="BF180"/>
  <c r="BF196"/>
  <c r="BF199"/>
  <c r="BF201"/>
  <c r="BF227"/>
  <c r="BF231"/>
  <c i="7" r="F54"/>
  <c i="6" r="BK93"/>
  <c r="J93"/>
  <c r="J62"/>
  <c i="7" r="F55"/>
  <c r="J54"/>
  <c r="BF107"/>
  <c r="E48"/>
  <c r="BF94"/>
  <c i="6" r="J89"/>
  <c r="J61"/>
  <c i="7" r="J82"/>
  <c r="J52"/>
  <c r="BF97"/>
  <c r="BF104"/>
  <c r="BF100"/>
  <c r="BF109"/>
  <c r="BF88"/>
  <c r="BF91"/>
  <c i="6" r="J52"/>
  <c r="J55"/>
  <c r="J83"/>
  <c r="BF90"/>
  <c r="BF97"/>
  <c r="BF99"/>
  <c r="BF101"/>
  <c r="BF124"/>
  <c r="BF109"/>
  <c r="BF131"/>
  <c r="BF142"/>
  <c r="E77"/>
  <c r="F83"/>
  <c r="BF115"/>
  <c r="BF103"/>
  <c r="BF135"/>
  <c r="BF145"/>
  <c r="BF133"/>
  <c r="BF153"/>
  <c r="BF118"/>
  <c r="BF149"/>
  <c r="F55"/>
  <c r="BF95"/>
  <c r="BF112"/>
  <c r="BF127"/>
  <c r="BF141"/>
  <c r="BF129"/>
  <c r="BF147"/>
  <c r="BF151"/>
  <c r="BF122"/>
  <c r="BF138"/>
  <c r="BF106"/>
  <c r="BF120"/>
  <c i="5" r="E48"/>
  <c r="BF268"/>
  <c r="BF274"/>
  <c r="BF100"/>
  <c r="BF290"/>
  <c r="BF197"/>
  <c r="BF236"/>
  <c r="BF286"/>
  <c r="BF292"/>
  <c r="BF296"/>
  <c i="4" r="BK88"/>
  <c r="J88"/>
  <c r="J64"/>
  <c i="5" r="BF98"/>
  <c r="BF131"/>
  <c r="BF142"/>
  <c r="BF224"/>
  <c r="BF288"/>
  <c r="BF294"/>
  <c r="BF95"/>
  <c r="BF190"/>
  <c r="BF207"/>
  <c r="J55"/>
  <c r="BF176"/>
  <c r="BF212"/>
  <c r="BF298"/>
  <c r="BF103"/>
  <c r="BF111"/>
  <c r="BF113"/>
  <c r="BF123"/>
  <c r="BF155"/>
  <c r="BF158"/>
  <c r="BF217"/>
  <c r="BF230"/>
  <c r="BF251"/>
  <c r="BF270"/>
  <c r="BF282"/>
  <c r="BF240"/>
  <c r="BF280"/>
  <c r="BF302"/>
  <c r="J54"/>
  <c r="BF116"/>
  <c r="BF135"/>
  <c r="BF300"/>
  <c r="F54"/>
  <c r="BF105"/>
  <c r="BF133"/>
  <c r="BF166"/>
  <c r="BF184"/>
  <c r="BF227"/>
  <c r="BF233"/>
  <c r="BF249"/>
  <c r="BF266"/>
  <c r="BF108"/>
  <c r="BF139"/>
  <c r="BF145"/>
  <c r="BF160"/>
  <c r="BF163"/>
  <c r="BF206"/>
  <c r="BF247"/>
  <c r="F89"/>
  <c r="BF119"/>
  <c r="BF127"/>
  <c r="BF204"/>
  <c r="BF245"/>
  <c r="BF258"/>
  <c r="J52"/>
  <c r="BF191"/>
  <c r="BF200"/>
  <c r="BF220"/>
  <c r="BF222"/>
  <c r="BF238"/>
  <c r="BF243"/>
  <c r="BF253"/>
  <c r="BF264"/>
  <c r="BF276"/>
  <c r="BF125"/>
  <c r="BF130"/>
  <c r="BF150"/>
  <c r="BF194"/>
  <c r="BF278"/>
  <c r="BF284"/>
  <c r="BF304"/>
  <c r="BF307"/>
  <c i="4" r="BF90"/>
  <c r="F58"/>
  <c r="J81"/>
  <c r="BF94"/>
  <c r="BF105"/>
  <c r="BF99"/>
  <c r="BF108"/>
  <c i="3" r="BK98"/>
  <c r="J98"/>
  <c r="J60"/>
  <c r="J184"/>
  <c r="J66"/>
  <c i="4" r="BF112"/>
  <c r="BF116"/>
  <c r="BF118"/>
  <c r="F84"/>
  <c r="BF93"/>
  <c r="E75"/>
  <c r="J84"/>
  <c r="J83"/>
  <c r="BF103"/>
  <c r="BF101"/>
  <c r="BF92"/>
  <c r="BF110"/>
  <c r="BF114"/>
  <c r="BF97"/>
  <c i="2" r="BK162"/>
  <c r="J162"/>
  <c r="J63"/>
  <c i="3" r="J94"/>
  <c r="BF140"/>
  <c r="BF154"/>
  <c r="BF282"/>
  <c r="BF306"/>
  <c r="BF311"/>
  <c r="BF322"/>
  <c r="J52"/>
  <c r="F94"/>
  <c r="BF196"/>
  <c r="BF212"/>
  <c i="2" r="J92"/>
  <c r="J60"/>
  <c i="3" r="F54"/>
  <c r="J93"/>
  <c r="BF320"/>
  <c r="BF329"/>
  <c r="BF211"/>
  <c r="BF333"/>
  <c r="BF112"/>
  <c r="BF204"/>
  <c r="BF220"/>
  <c r="BF240"/>
  <c r="BF243"/>
  <c r="BF285"/>
  <c r="BF103"/>
  <c r="BF126"/>
  <c r="BF143"/>
  <c r="BF232"/>
  <c r="BF241"/>
  <c r="BF271"/>
  <c r="BF177"/>
  <c r="BF181"/>
  <c r="BF201"/>
  <c r="BF272"/>
  <c r="BF288"/>
  <c r="BF297"/>
  <c r="BF303"/>
  <c r="BF326"/>
  <c r="BF362"/>
  <c r="BF100"/>
  <c r="BF199"/>
  <c r="BF255"/>
  <c r="BF264"/>
  <c r="BF273"/>
  <c r="BF290"/>
  <c r="BF185"/>
  <c r="BF193"/>
  <c r="BF207"/>
  <c r="BF235"/>
  <c r="BF276"/>
  <c i="2" r="J256"/>
  <c r="J71"/>
  <c i="3" r="E87"/>
  <c r="BF190"/>
  <c r="BF223"/>
  <c i="2" r="J93"/>
  <c r="J61"/>
  <c i="3" r="BF129"/>
  <c r="BF157"/>
  <c r="BF208"/>
  <c r="BF279"/>
  <c r="BF309"/>
  <c r="BF331"/>
  <c r="BF340"/>
  <c r="BF342"/>
  <c r="BF345"/>
  <c r="BF108"/>
  <c r="BF188"/>
  <c r="BF226"/>
  <c r="BF122"/>
  <c r="BF314"/>
  <c r="BF324"/>
  <c r="BF117"/>
  <c r="BF160"/>
  <c r="BF214"/>
  <c r="BF257"/>
  <c r="BF338"/>
  <c r="BF381"/>
  <c r="BF385"/>
  <c r="BF402"/>
  <c r="BF420"/>
  <c r="BF217"/>
  <c r="BF229"/>
  <c r="BF237"/>
  <c r="BF300"/>
  <c r="BF249"/>
  <c r="BF268"/>
  <c r="BF379"/>
  <c r="BF383"/>
  <c i="2" r="J85"/>
  <c r="BF107"/>
  <c r="BF128"/>
  <c r="BF159"/>
  <c r="BF174"/>
  <c r="BF202"/>
  <c i="1" r="BC55"/>
  <c i="2" r="J55"/>
  <c r="BF110"/>
  <c r="BF115"/>
  <c r="BF176"/>
  <c r="BF183"/>
  <c r="BF186"/>
  <c r="J54"/>
  <c r="BF94"/>
  <c r="BF123"/>
  <c r="BF154"/>
  <c r="BF205"/>
  <c r="BF208"/>
  <c r="BF257"/>
  <c i="1" r="BB55"/>
  <c i="2" r="E48"/>
  <c r="F55"/>
  <c r="BF138"/>
  <c r="BF150"/>
  <c r="BF164"/>
  <c r="BF167"/>
  <c r="BF170"/>
  <c r="BF178"/>
  <c r="BF180"/>
  <c r="BF189"/>
  <c r="BF231"/>
  <c r="BF248"/>
  <c r="F87"/>
  <c r="BF97"/>
  <c r="BF118"/>
  <c r="BF130"/>
  <c r="BF132"/>
  <c r="BF146"/>
  <c r="BF152"/>
  <c i="1" r="AV55"/>
  <c i="2" r="BF126"/>
  <c r="BF143"/>
  <c r="BF156"/>
  <c r="BF100"/>
  <c r="BF196"/>
  <c i="1" r="AZ55"/>
  <c r="BD55"/>
  <c i="5" r="F36"/>
  <c i="1" r="BC59"/>
  <c i="4" r="F35"/>
  <c i="1" r="AZ58"/>
  <c i="4" r="F37"/>
  <c i="1" r="BB58"/>
  <c r="AS54"/>
  <c i="9" r="F35"/>
  <c i="1" r="AZ64"/>
  <c i="5" r="F37"/>
  <c i="1" r="BD59"/>
  <c i="8" r="J35"/>
  <c i="1" r="AV63"/>
  <c i="7" r="F35"/>
  <c i="1" r="BB61"/>
  <c i="8" r="F39"/>
  <c i="1" r="BD63"/>
  <c i="8" r="F38"/>
  <c i="1" r="BC63"/>
  <c i="3" r="J33"/>
  <c i="1" r="AV57"/>
  <c i="9" r="F39"/>
  <c i="1" r="BD64"/>
  <c i="7" r="F33"/>
  <c i="1" r="AZ61"/>
  <c i="9" r="J35"/>
  <c i="1" r="AV64"/>
  <c i="3" r="F37"/>
  <c i="1" r="BD57"/>
  <c i="7" r="F37"/>
  <c i="1" r="BD61"/>
  <c i="6" r="J33"/>
  <c i="1" r="AV60"/>
  <c i="8" r="F37"/>
  <c i="1" r="BB63"/>
  <c i="4" r="J35"/>
  <c i="1" r="AV58"/>
  <c i="6" r="F35"/>
  <c i="1" r="BB60"/>
  <c i="6" r="F37"/>
  <c i="1" r="BD60"/>
  <c i="6" r="F33"/>
  <c i="1" r="AZ60"/>
  <c i="5" r="F33"/>
  <c i="1" r="AZ59"/>
  <c i="7" r="F36"/>
  <c i="1" r="BC61"/>
  <c i="5" r="F35"/>
  <c i="1" r="BB59"/>
  <c i="6" r="F36"/>
  <c i="1" r="BC60"/>
  <c i="9" r="F37"/>
  <c i="1" r="BB64"/>
  <c i="4" r="F39"/>
  <c i="1" r="BD58"/>
  <c i="3" r="F35"/>
  <c i="1" r="BB57"/>
  <c i="4" r="F38"/>
  <c i="1" r="BC58"/>
  <c i="5" r="J33"/>
  <c i="1" r="AV59"/>
  <c i="3" r="F36"/>
  <c i="1" r="BC57"/>
  <c i="7" r="J33"/>
  <c i="1" r="AV61"/>
  <c i="8" r="F35"/>
  <c i="1" r="AZ63"/>
  <c i="9" r="F38"/>
  <c i="1" r="BC64"/>
  <c i="3" r="F33"/>
  <c i="1" r="AZ57"/>
  <c i="6" l="1" r="T93"/>
  <c r="T87"/>
  <c i="7" r="P85"/>
  <c i="1" r="AU61"/>
  <c i="3" r="T183"/>
  <c r="T97"/>
  <c i="2" r="T92"/>
  <c r="T91"/>
  <c i="5" r="P137"/>
  <c i="3" r="BK183"/>
  <c r="J183"/>
  <c r="J65"/>
  <c i="5" r="P93"/>
  <c r="P92"/>
  <c i="1" r="AU59"/>
  <c i="6" r="P93"/>
  <c r="P87"/>
  <c i="1" r="AU60"/>
  <c i="3" r="P98"/>
  <c r="P183"/>
  <c i="6" r="R93"/>
  <c r="R87"/>
  <c i="8" r="R89"/>
  <c r="R88"/>
  <c i="5" r="R137"/>
  <c r="R92"/>
  <c i="2" r="P162"/>
  <c r="P91"/>
  <c i="1" r="AU55"/>
  <c i="5" r="T137"/>
  <c r="T92"/>
  <c i="2" r="R92"/>
  <c r="R162"/>
  <c i="3" r="R183"/>
  <c r="R97"/>
  <c i="6" r="BK87"/>
  <c r="J87"/>
  <c r="J59"/>
  <c i="5" r="BK93"/>
  <c r="J93"/>
  <c r="J60"/>
  <c i="8" r="BK89"/>
  <c r="J89"/>
  <c r="J64"/>
  <c i="5" r="BK272"/>
  <c r="J272"/>
  <c r="J70"/>
  <c r="BK137"/>
  <c r="J137"/>
  <c r="J65"/>
  <c i="9" r="BK88"/>
  <c r="BK87"/>
  <c r="J87"/>
  <c i="4" r="BK87"/>
  <c r="J87"/>
  <c r="J63"/>
  <c i="3" r="BK97"/>
  <c r="J97"/>
  <c i="2" r="BK91"/>
  <c r="J91"/>
  <c r="J59"/>
  <c i="7" r="J34"/>
  <c i="1" r="AW61"/>
  <c r="AT61"/>
  <c i="8" r="J36"/>
  <c i="1" r="AW63"/>
  <c r="AT63"/>
  <c i="9" r="J32"/>
  <c i="1" r="AG64"/>
  <c i="3" r="J34"/>
  <c i="1" r="AW57"/>
  <c r="AT57"/>
  <c i="3" r="J30"/>
  <c i="1" r="AG57"/>
  <c r="BD56"/>
  <c r="AU62"/>
  <c i="6" r="J34"/>
  <c i="1" r="AW60"/>
  <c r="AT60"/>
  <c i="4" r="F36"/>
  <c i="1" r="BA58"/>
  <c i="2" r="F34"/>
  <c i="1" r="BA55"/>
  <c i="9" r="J36"/>
  <c i="1" r="AW64"/>
  <c r="AT64"/>
  <c r="AN64"/>
  <c r="BC56"/>
  <c r="AY56"/>
  <c i="7" r="J30"/>
  <c i="1" r="AG61"/>
  <c i="6" r="F34"/>
  <c i="1" r="BA60"/>
  <c r="AZ62"/>
  <c r="AV62"/>
  <c r="BB56"/>
  <c r="AX56"/>
  <c i="5" r="J34"/>
  <c i="1" r="AW59"/>
  <c r="AT59"/>
  <c i="2" r="J34"/>
  <c i="1" r="AW55"/>
  <c r="AT55"/>
  <c i="6" r="J30"/>
  <c i="1" r="AG60"/>
  <c i="3" r="F34"/>
  <c i="1" r="BA57"/>
  <c i="5" r="F34"/>
  <c i="1" r="BA59"/>
  <c r="AZ56"/>
  <c r="AV56"/>
  <c i="8" r="F36"/>
  <c i="1" r="BA63"/>
  <c i="4" r="J36"/>
  <c i="1" r="AW58"/>
  <c r="AT58"/>
  <c r="BD62"/>
  <c i="7" r="F34"/>
  <c i="1" r="BA61"/>
  <c r="BC62"/>
  <c r="AY62"/>
  <c r="BB62"/>
  <c r="AX62"/>
  <c i="9" r="F36"/>
  <c i="1" r="BA64"/>
  <c i="3" l="1" r="P97"/>
  <c i="1" r="AU57"/>
  <c i="2" r="R91"/>
  <c i="9" r="J63"/>
  <c r="J88"/>
  <c r="J64"/>
  <c i="5" r="BK92"/>
  <c r="J92"/>
  <c r="J59"/>
  <c i="8" r="BK88"/>
  <c r="J88"/>
  <c r="J63"/>
  <c i="9" r="J41"/>
  <c i="1" r="AN61"/>
  <c r="AN60"/>
  <c i="7" r="J39"/>
  <c i="6" r="J39"/>
  <c i="1" r="AN57"/>
  <c i="3" r="J59"/>
  <c r="J39"/>
  <c i="1" r="BA62"/>
  <c r="AW62"/>
  <c r="AT62"/>
  <c r="BA56"/>
  <c r="AW56"/>
  <c r="AT56"/>
  <c i="4" r="J32"/>
  <c i="1" r="AG58"/>
  <c r="AG56"/>
  <c i="2" r="J30"/>
  <c i="1" r="AG55"/>
  <c r="BB54"/>
  <c r="AX54"/>
  <c r="AZ54"/>
  <c r="AV54"/>
  <c r="AK29"/>
  <c r="AU56"/>
  <c r="BC54"/>
  <c r="AY54"/>
  <c r="BD54"/>
  <c r="W33"/>
  <c l="1" r="AN56"/>
  <c i="4" r="J41"/>
  <c i="1" r="AN58"/>
  <c i="2" r="J39"/>
  <c i="1" r="AN55"/>
  <c r="AU54"/>
  <c r="W29"/>
  <c i="5" r="J30"/>
  <c i="1" r="AG59"/>
  <c r="W32"/>
  <c r="W31"/>
  <c i="8" r="J32"/>
  <c i="1" r="AG63"/>
  <c r="AG62"/>
  <c r="BA54"/>
  <c r="AW54"/>
  <c r="AK30"/>
  <c i="5" l="1" r="J39"/>
  <c i="8" r="J41"/>
  <c i="1" r="AN59"/>
  <c r="AN63"/>
  <c r="AN62"/>
  <c r="AG54"/>
  <c r="AK26"/>
  <c r="AK35"/>
  <c r="AT54"/>
  <c r="W30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<sst xmlns="http://schemas.openxmlformats.org/spreadsheetml/2006/main">
  <si>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</si>
  <si>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</si>
  <si>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</si>
  <si>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</si>
  <si>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</si>
  <si>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{bcfc278b-65ce-4bc3-9a94-eb236cf9b86b}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</si>
  <si>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</si>
  <si>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</si>
  <si>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</si>
  <si>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</si>
  <si>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</si>
  <si>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</si>
  <si>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</si>
  <si>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</si>
  <si>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1201E1-BH25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</si>
  <si>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</si>
  <si>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</si>
  <si>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bytu Výpravní budovy, Šumná</t>
  </si>
  <si>
    <t>KSO:</t>
  </si>
  <si>
    <t/>
  </si>
  <si>
    <t>CC-CZ:</t>
  </si>
  <si>
    <t>Místo:</t>
  </si>
  <si>
    <t xml:space="preserve"> </t>
  </si>
  <si>
    <t>Datum:</t>
  </si>
  <si>
    <t>1. 4. 2025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</si>
  <si>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</si>
  <si>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</si>
  <si>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</si>
  <si>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</si>
  <si>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</si>
  <si>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</si>
  <si>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</si>
  <si>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</si>
  <si>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</si>
  <si>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</si>
  <si>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</si>
  <si>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</si>
  <si>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</si>
  <si>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</si>
  <si>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</si>
  <si>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</si>
  <si>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</si>
  <si>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</si>
  <si>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</si>
  <si>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</si>
  <si>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</si>
  <si>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</si>
  <si>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</si>
  <si>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</si>
  <si>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</si>
  <si>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</si>
  <si>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</si>
  <si>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</si>
  <si>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</si>
  <si>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</si>
  <si>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</si>
  <si>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</si>
  <si>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</si>
  <si>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</si>
  <si>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</si>
  <si>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</si>
  <si>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</si>
  <si>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</si>
  <si>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</si>
  <si>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</si>
  <si>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</si>
  <si>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</si>
  <si>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</si>
  <si>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</si>
  <si>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</si>
  <si>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</si>
  <si>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</si>
  <si>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</si>
  <si>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</si>
  <si>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</si>
  <si>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 xml:space="preserve">ASŘ demontáže s přesuny suti </t>
  </si>
  <si>
    <t>STA</t>
  </si>
  <si>
    <t>1</t>
  </si>
  <si>
    <t>{a6100b38-50c4-42f8-a540-c2281195f38e}</t>
  </si>
  <si>
    <t>002</t>
  </si>
  <si>
    <t>ASŘ nové konstrukce</t>
  </si>
  <si>
    <t>{fab5842f-cdef-4a6d-addf-3f1195106a2e}</t>
  </si>
  <si>
    <t>Soupis</t>
  </si>
  <si>
    <t>2</t>
  </si>
  <si>
    <t>###NOINSERT###</t>
  </si>
  <si>
    <t>002/1</t>
  </si>
  <si>
    <t>kuchyňská linka</t>
  </si>
  <si>
    <t>{4c4928c9-0c42-4a00-953d-d1b9b93e3d12}</t>
  </si>
  <si>
    <t>003</t>
  </si>
  <si>
    <t>ZTI</t>
  </si>
  <si>
    <t>{686ad3c0-c89a-4fba-bee1-2a24e86a58b0}</t>
  </si>
  <si>
    <t>004</t>
  </si>
  <si>
    <t>UT + VZT</t>
  </si>
  <si>
    <t>{9bac48d9-a3c7-4f00-b8ba-b41e13ea5d48}</t>
  </si>
  <si>
    <t>005</t>
  </si>
  <si>
    <t>PBŘ</t>
  </si>
  <si>
    <t>{21aee631-adf3-48b3-bf14-7b5c345d97f6}</t>
  </si>
  <si>
    <t>007</t>
  </si>
  <si>
    <t>elektroinstalace</t>
  </si>
  <si>
    <t>{e02091a9-5ae1-4b1b-b076-8a91d748e7dc}</t>
  </si>
  <si>
    <t>007/1.1</t>
  </si>
  <si>
    <t>elektroinstalace bytu</t>
  </si>
  <si>
    <t>{a762fb51-0d3c-4396-b3fb-00e6c0f62dd5}</t>
  </si>
  <si>
    <t>007/1.2</t>
  </si>
  <si>
    <t>bytový rozváděč</t>
  </si>
  <si>
    <t>{6475d584-5567-47a0-a7a7-ded3eb68f7e1}</t>
  </si>
  <si>
    <t>KRYCÍ LIST SOUPISU PRACÍ</t>
  </si>
  <si>
    <t>Objekt:</t>
  </si>
  <si>
    <t xml:space="preserve">001 - ASŘ demontáže s přesuny suti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</si>
  <si>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</si>
  <si>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</si>
  <si>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</si>
  <si>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</si>
  <si>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</si>
  <si>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</si>
  <si>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Doprava suti a vybouraných hmot</t>
  </si>
  <si>
    <t>PSV - Práce a dodávky PSV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</si>
  <si>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</si>
  <si>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</si>
  <si>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</si>
  <si>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762 - Konstrukce tesařské</t>
  </si>
  <si>
    <t xml:space="preserve">    765 - Krytina skládaná</t>
  </si>
  <si>
    <t xml:space="preserve">    784 - Dokončovací práce - malby a tapety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</si>
  <si>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</si>
  <si>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</si>
  <si>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</si>
  <si>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</si>
  <si>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</si>
  <si>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</si>
  <si>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</si>
  <si>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</si>
  <si>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</si>
  <si>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</si>
  <si>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</si>
  <si>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</si>
  <si>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</si>
  <si>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</si>
  <si>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</si>
  <si>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</si>
  <si>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</si>
  <si>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</si>
  <si>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</si>
  <si>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</si>
  <si>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</si>
  <si>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965042221</t>
  </si>
  <si>
    <t>Bourání mazanin betonových nebo z litého asfaltu tl. přes 100 mm, plochy do 1 m2</t>
  </si>
  <si>
    <t>m3</t>
  </si>
  <si>
    <t>CS ÚRS 2025 01</t>
  </si>
  <si>
    <t>4</t>
  </si>
  <si>
    <t>1589264060</t>
  </si>
  <si>
    <t>Online PSC</t>
  </si>
  <si>
    <t>https://podminky.urs.cz/item/CS_URS_2025_01/965042221</t>
  </si>
  <si>
    <t>VV</t>
  </si>
  <si>
    <t>0,75*0,75*0,15"napojení kanalizace v čekárně"</t>
  </si>
  <si>
    <t>965081212</t>
  </si>
  <si>
    <t>Bourání podlah z dlaždic bez podkladního lože nebo mazaniny, s jakoukoliv výplní spár keramických nebo xylolitových tl. do 10 mm, plochy do 1 m2</t>
  </si>
  <si>
    <t>m2</t>
  </si>
  <si>
    <t>-657069619</t>
  </si>
  <si>
    <t>https://podminky.urs.cz/item/CS_URS_2025_01/965081212</t>
  </si>
  <si>
    <t>0,75*0,75"čekárna 1:NP pro napojení kanalizace"</t>
  </si>
  <si>
    <t>3</t>
  </si>
  <si>
    <t>965083112</t>
  </si>
  <si>
    <t>Odstranění násypu mezi stropními trámy tl. do 100 mm, plochy přes 2 m2</t>
  </si>
  <si>
    <t>1964287179</t>
  </si>
  <si>
    <t>https://podminky.urs.cz/item/CS_URS_2025_01/965083112</t>
  </si>
  <si>
    <t>"podlaha půda otvor pro odvod splain PK"0,7*0,7*0,25</t>
  </si>
  <si>
    <t>"P1S+P1V" (21,92+22,07+20,32)*0,12</t>
  </si>
  <si>
    <t>"P2S" (9,39+2,62)*0,12</t>
  </si>
  <si>
    <t>"P2V"( 1,41+6,56)*0,12</t>
  </si>
  <si>
    <t>Součet</t>
  </si>
  <si>
    <t>968062455</t>
  </si>
  <si>
    <t>Vybourání dřevěných rámů oken s křídly, dveřních zárubní, vrat, stěn, ostění nebo obkladů dveřních zárubní, plochy do 2 m2</t>
  </si>
  <si>
    <t>1995471055</t>
  </si>
  <si>
    <t>https://podminky.urs.cz/item/CS_URS_2025_01/968062455</t>
  </si>
  <si>
    <t>3*0,9*2,05</t>
  </si>
  <si>
    <t>5</t>
  </si>
  <si>
    <t>971033641</t>
  </si>
  <si>
    <t>Vybourání otvorů ve zdivu základovém nebo nadzákladovém z cihel, tvárnic, příčkovek z cihel pálených na maltu vápennou nebo vápenocementovou plochy do 4 m2, tl. do 300 mm</t>
  </si>
  <si>
    <t>1723837863</t>
  </si>
  <si>
    <t>https://podminky.urs.cz/item/CS_URS_2025_01/971033641</t>
  </si>
  <si>
    <t>1*2,1*0,3+1,6*0,3*0,25"otvor mezi 2P04 a 2P08"</t>
  </si>
  <si>
    <t>0,9*2,1*0,3+1,5*0,3*0,25"otvor mezi 2P03 a 2P04"</t>
  </si>
  <si>
    <t>6</t>
  </si>
  <si>
    <t>974031121</t>
  </si>
  <si>
    <t>Vysekání rýh ve zdivu cihelném na maltu vápennou nebo vápenocementovou do hl. 30 mm a šířky do 30 mm</t>
  </si>
  <si>
    <t>m</t>
  </si>
  <si>
    <t>1649991418</t>
  </si>
  <si>
    <t>https://podminky.urs.cz/item/CS_URS_2025_01/974031121</t>
  </si>
  <si>
    <t>"elektroinstalace bytu"377</t>
  </si>
  <si>
    <t>7</t>
  </si>
  <si>
    <t>974031143</t>
  </si>
  <si>
    <t>Vysekání rýh ve zdivu cihelném na maltu vápennou nebo vápenocementovou do hl. 70 mm a šířky do 100 mm</t>
  </si>
  <si>
    <t>-915634763</t>
  </si>
  <si>
    <t>https://podminky.urs.cz/item/CS_URS_2025_01/974031143</t>
  </si>
  <si>
    <t>3,67+13,4+7,96"ZTI kanalizace"</t>
  </si>
  <si>
    <t>51,3"ZTI vodovod"</t>
  </si>
  <si>
    <t>8</t>
  </si>
  <si>
    <t>974031164</t>
  </si>
  <si>
    <t>Vysekání rýh ve zdivu cihelném na maltu vápennou nebo vápenocementovou do hl. 150 mm a šířky do 150 mm</t>
  </si>
  <si>
    <t>-1625065664</t>
  </si>
  <si>
    <t>https://podminky.urs.cz/item/CS_URS_2025_01/974031164</t>
  </si>
  <si>
    <t>12,8+0,27"ZTI kanalizace"</t>
  </si>
  <si>
    <t>974031222</t>
  </si>
  <si>
    <t>Vysekání rýh ve zdivu cihelném na maltu vápennou nebo vápenocementovou v prostoru přilehlém ke stropní konstrukci do hl. 30 mm a šířky do 70 mm</t>
  </si>
  <si>
    <t>1453261632</t>
  </si>
  <si>
    <t>https://podminky.urs.cz/item/CS_URS_2025_01/974031222</t>
  </si>
  <si>
    <t>10</t>
  </si>
  <si>
    <t>976024211</t>
  </si>
  <si>
    <t>Vybourání kamenných obrub, krycích desek obrub zdiva šachet, průřezu do 0,03 m2</t>
  </si>
  <si>
    <t>16</t>
  </si>
  <si>
    <t>-901598978</t>
  </si>
  <si>
    <t>https://podminky.urs.cz/item/CS_URS_2025_01/976024211</t>
  </si>
  <si>
    <t>11</t>
  </si>
  <si>
    <t>-840279523</t>
  </si>
  <si>
    <t>977151111</t>
  </si>
  <si>
    <t>Jádrové vrty diamantovými korunkami do stavebních materiálů (železobetonu, betonu, cihel, obkladů, dlažeb, kamene) průměru do 35 mm</t>
  </si>
  <si>
    <t>-1367567735</t>
  </si>
  <si>
    <t>https://podminky.urs.cz/item/CS_URS_2025_01/977151111</t>
  </si>
  <si>
    <t>0,35+0,5"ZTI plynovod"</t>
  </si>
  <si>
    <t>2*(0,35+0,33+0,35)"UT"</t>
  </si>
  <si>
    <t>0,5+0,25"ZTI vodovod S1"</t>
  </si>
  <si>
    <t>13</t>
  </si>
  <si>
    <t>977151116</t>
  </si>
  <si>
    <t>Jádrové vrty diamantovými korunkami do stavebních materiálů (železobetonu, betonu, cihel, obkladů, dlažeb, kamene) průměru přes 70 do 80 mm</t>
  </si>
  <si>
    <t>-1270403710</t>
  </si>
  <si>
    <t>https://podminky.urs.cz/item/CS_URS_2025_01/977151116</t>
  </si>
  <si>
    <t>0,7"prostup vodovodu do suterénu"</t>
  </si>
  <si>
    <t>2*0,5"VZT větrání 2P05"</t>
  </si>
  <si>
    <t>14</t>
  </si>
  <si>
    <t>977151122</t>
  </si>
  <si>
    <t>Jádrové vrty diamantovými korunkami do stavebních materiálů (železobetonu, betonu, cihel, obkladů, dlažeb, kamene) průměru přes 120 do 130 mm</t>
  </si>
  <si>
    <t>-548585665</t>
  </si>
  <si>
    <t>https://podminky.urs.cz/item/CS_URS_2025_01/977151122</t>
  </si>
  <si>
    <t>0,15"VZT odtah digestoř"</t>
  </si>
  <si>
    <t>15</t>
  </si>
  <si>
    <t>978059541</t>
  </si>
  <si>
    <t>Odsekání obkladů stěn včetně otlučení podkladní omítky až na zdivo z obkládaček vnitřních, z jakýchkoliv materiálů, plochy přes 1 m2</t>
  </si>
  <si>
    <t>348405239</t>
  </si>
  <si>
    <t>https://podminky.urs.cz/item/CS_URS_2025_01/978059541</t>
  </si>
  <si>
    <t>(2,25+3,5)*1,5"2P03"</t>
  </si>
  <si>
    <t>997</t>
  </si>
  <si>
    <t>Doprava suti a vybouraných hmot</t>
  </si>
  <si>
    <t>997013211</t>
  </si>
  <si>
    <t>Vnitrostaveništní doprava suti a vybouraných hmot vodorovně do 50 m s naložením ručně pro budovy a haly výšky do 6 m</t>
  </si>
  <si>
    <t>t</t>
  </si>
  <si>
    <t>1380500579</t>
  </si>
  <si>
    <t>https://podminky.urs.cz/item/CS_URS_2025_01/997013211</t>
  </si>
  <si>
    <t>17</t>
  </si>
  <si>
    <t>997013501</t>
  </si>
  <si>
    <t>Odvoz suti a vybouraných hmot na skládku nebo meziskládku se složením, na vzdálenost do 1 km</t>
  </si>
  <si>
    <t>-1083370623</t>
  </si>
  <si>
    <t>https://podminky.urs.cz/item/CS_URS_2025_01/997013501</t>
  </si>
  <si>
    <t>18</t>
  </si>
  <si>
    <t>997013509</t>
  </si>
  <si>
    <t>Odvoz suti a vybouraných hmot na skládku nebo meziskládku se složením, na vzdálenost Příplatek k ceně za každý další započatý 1 km přes 1 km</t>
  </si>
  <si>
    <t>-536597438</t>
  </si>
  <si>
    <t>https://podminky.urs.cz/item/CS_URS_2025_01/997013509</t>
  </si>
  <si>
    <t>19</t>
  </si>
  <si>
    <t>997013631</t>
  </si>
  <si>
    <t>Poplatek za uložení stavebního odpadu na skládce (skládkovné) směsného stavebního a demoličního zatříděného do Katalogu odpadů pod kódem 17 09 04</t>
  </si>
  <si>
    <t>-1093276992</t>
  </si>
  <si>
    <t>https://podminky.urs.cz/item/CS_URS_2025_01/997013631</t>
  </si>
  <si>
    <t>2,391"PSV"</t>
  </si>
  <si>
    <t>20</t>
  </si>
  <si>
    <t>997013871</t>
  </si>
  <si>
    <t>Poplatek za uložení stavebního odpadu na recyklační skládce (skládkovné) směsného stavebního a demoličního zatříděného do Katalogu odpadů pod kódem 17 09 04</t>
  </si>
  <si>
    <t>-1505942337</t>
  </si>
  <si>
    <t>https://podminky.urs.cz/item/CS_URS_2025_01/997013871</t>
  </si>
  <si>
    <t>20,7"HSV"</t>
  </si>
  <si>
    <t>PSV</t>
  </si>
  <si>
    <t>Práce a dodávky PSV</t>
  </si>
  <si>
    <t>722</t>
  </si>
  <si>
    <t>Zdravotechnika - vnitřní vodovod</t>
  </si>
  <si>
    <t>722130802</t>
  </si>
  <si>
    <t>Demontáž potrubí z ocelových trubek pozinkovaných závitových přes 25 do DN 40</t>
  </si>
  <si>
    <t>1288157994</t>
  </si>
  <si>
    <t>https://podminky.urs.cz/item/CS_URS_2025_01/722130802</t>
  </si>
  <si>
    <t>8,83</t>
  </si>
  <si>
    <t>22</t>
  </si>
  <si>
    <t>722260801</t>
  </si>
  <si>
    <t>Demontáž vodoměrů přírubových do DN 50</t>
  </si>
  <si>
    <t>kus</t>
  </si>
  <si>
    <t>-955951095</t>
  </si>
  <si>
    <t>https://podminky.urs.cz/item/CS_URS_2025_01/722260801</t>
  </si>
  <si>
    <t>723</t>
  </si>
  <si>
    <t>Zdravotechnika - vnitřní plynovod</t>
  </si>
  <si>
    <t>23</t>
  </si>
  <si>
    <t>723120804</t>
  </si>
  <si>
    <t>Demontáž potrubí svařovaného z ocelových trubek závitových do DN 25</t>
  </si>
  <si>
    <t>-782262903</t>
  </si>
  <si>
    <t>https://podminky.urs.cz/item/CS_URS_2025_01/723120804</t>
  </si>
  <si>
    <t>0,8+2,66+3,86+3,42+0,81+1,342+2+0,7+2+0,5</t>
  </si>
  <si>
    <t>725</t>
  </si>
  <si>
    <t>Zdravotechnika - zařizovací předměty</t>
  </si>
  <si>
    <t>24</t>
  </si>
  <si>
    <t>725110811</t>
  </si>
  <si>
    <t>Demontáž klozetů splachovacíchch s nádrží nebo tlakovým splachovačem</t>
  </si>
  <si>
    <t>soubor</t>
  </si>
  <si>
    <t>-573718797</t>
  </si>
  <si>
    <t>https://podminky.urs.cz/item/CS_URS_2025_01/725110811</t>
  </si>
  <si>
    <t>25</t>
  </si>
  <si>
    <t>725210821</t>
  </si>
  <si>
    <t>Demontáž umyvadel bez výtokových armatur umyvadel</t>
  </si>
  <si>
    <t>417166731</t>
  </si>
  <si>
    <t>https://podminky.urs.cz/item/CS_URS_2025_01/725210821</t>
  </si>
  <si>
    <t>26</t>
  </si>
  <si>
    <t>725510801</t>
  </si>
  <si>
    <t>Demontáž plynových ohřívačů cirkulačních zásobníkových ohřívačů vody 1000 l</t>
  </si>
  <si>
    <t>944798928</t>
  </si>
  <si>
    <t>https://podminky.urs.cz/item/CS_URS_2025_01/725510801</t>
  </si>
  <si>
    <t>27</t>
  </si>
  <si>
    <t>725820801</t>
  </si>
  <si>
    <t>Demontáž baterií nástěnných do G 3/4</t>
  </si>
  <si>
    <t>-662614695</t>
  </si>
  <si>
    <t>https://podminky.urs.cz/item/CS_URS_2025_01/725820801</t>
  </si>
  <si>
    <t>762</t>
  </si>
  <si>
    <t>Konstrukce tesařské</t>
  </si>
  <si>
    <t>28</t>
  </si>
  <si>
    <t>762111811</t>
  </si>
  <si>
    <t>Demontáž stěn a příček z hranolků, fošen nebo latí</t>
  </si>
  <si>
    <t>1895100552</t>
  </si>
  <si>
    <t>https://podminky.urs.cz/item/CS_URS_2025_01/762111811</t>
  </si>
  <si>
    <t>1,2*2,9"dřevěná příška s dveřmi do suterénu"</t>
  </si>
  <si>
    <t>37</t>
  </si>
  <si>
    <t>762341911</t>
  </si>
  <si>
    <t>Vyřezání otvorů v laťování střech bez rozebrání krytiny průřezové plochy latí do 25 cm2, otvoru plochy jednotlivě do 1 m2</t>
  </si>
  <si>
    <t>926793494</t>
  </si>
  <si>
    <t>https://podminky.urs.cz/item/CS_URS_2025_01/762341911</t>
  </si>
  <si>
    <t>0,7*0,7"pro odvod spalin PK"</t>
  </si>
  <si>
    <t>29</t>
  </si>
  <si>
    <t>762522811</t>
  </si>
  <si>
    <t>Demontáž podlah s polštáři z prken tl. do 32 mm</t>
  </si>
  <si>
    <t>1912558969</t>
  </si>
  <si>
    <t>https://podminky.urs.cz/item/CS_URS_2025_01/762522811</t>
  </si>
  <si>
    <t xml:space="preserve">"půda otvor pro  odvod spalin PK"0,7*0,7</t>
  </si>
  <si>
    <t>"P1S+P1V" 21,92+22,07+20,32</t>
  </si>
  <si>
    <t>"P2S" 9,39+2,62</t>
  </si>
  <si>
    <t>"P2V" 1,41+6,56</t>
  </si>
  <si>
    <t>30</t>
  </si>
  <si>
    <t>762811922</t>
  </si>
  <si>
    <t>Vyřezání záklopu nebo podbíjení stropů z prken tl. do 32 mm, plochy jednotlivě přes 0,25 do 1,00 m2</t>
  </si>
  <si>
    <t>1350363772</t>
  </si>
  <si>
    <t>https://podminky.urs.cz/item/CS_URS_2025_01/762811922</t>
  </si>
  <si>
    <t>0,7*4"pro odvod spalin PK"</t>
  </si>
  <si>
    <t>2*3*(0,15+0,15)*2"ZTI stupačky průchod stropní konstrukcí"</t>
  </si>
  <si>
    <t>765</t>
  </si>
  <si>
    <t>Krytina skládaná</t>
  </si>
  <si>
    <t>35</t>
  </si>
  <si>
    <t>765111803</t>
  </si>
  <si>
    <t>Demontáž krytiny keramické drážkové, sklonu do 30° na sucho k dalšímu použití</t>
  </si>
  <si>
    <t>-18566268</t>
  </si>
  <si>
    <t>https://podminky.urs.cz/item/CS_URS_2025_01/765111803</t>
  </si>
  <si>
    <t>0,7*0,7"pro odvod splain PK"</t>
  </si>
  <si>
    <t>36</t>
  </si>
  <si>
    <t>765111813</t>
  </si>
  <si>
    <t>Demontáž krytiny keramické Příplatek k cenám za sklon přes 30° k dalšímu použití</t>
  </si>
  <si>
    <t>622010266</t>
  </si>
  <si>
    <t>https://podminky.urs.cz/item/CS_URS_2025_01/765111813</t>
  </si>
  <si>
    <t>784</t>
  </si>
  <si>
    <t>Dokončovací práce - malby a tapety</t>
  </si>
  <si>
    <t>31</t>
  </si>
  <si>
    <t>784111021</t>
  </si>
  <si>
    <t>Obroušení podkladu stěrky v místnostech výšky do 3,80 m</t>
  </si>
  <si>
    <t>1399353953</t>
  </si>
  <si>
    <t>https://podminky.urs.cz/item/CS_URS_2025_01/784111021</t>
  </si>
  <si>
    <t>"2P08" (2,96*2,75)*2+(3,415*2,75)*2</t>
  </si>
  <si>
    <t>"okna+dveře" -((1,2*1,8+0,9*1,8+(0,9*2)*2))</t>
  </si>
  <si>
    <t>"schodiště - středová stěna" (0,56*2,75)*2+( 1,12*2,75)*2</t>
  </si>
  <si>
    <t>"1P09" 2,96*3,6+3,415*3,6+1,2*3,6+1,33*3,6</t>
  </si>
  <si>
    <t>"dveře" -(0,85*2+1,2*2)</t>
  </si>
  <si>
    <t>"schodiště - středová stěna" 0,56*3,6+0,87*3,6</t>
  </si>
  <si>
    <t>"2P01" (4,42*2,75)*2+(4,96*2,75)*2</t>
  </si>
  <si>
    <t>"okna+dveře" -((1,2*1,8)*2+(0,9*2)*2)</t>
  </si>
  <si>
    <t>"2P02" (4,45*2,75)*2+(4,96*2,75)*2</t>
  </si>
  <si>
    <t>"okna+dveře" -((1,2*1,8)*3+(0,9*2)*2)</t>
  </si>
  <si>
    <t>"2P03" (3,8*2,75)*2+(5,36*2,75)*2</t>
  </si>
  <si>
    <t>"okna+dveře" -(1,2*1,8+0,9*2)</t>
  </si>
  <si>
    <t>"2P04" (6,45+2,32+1,2+4,8+1,12+1,6+(0,15*2))*2,75</t>
  </si>
  <si>
    <t>"dveře" -((0,8*2+(0,7*2)*3+(0,9*2)*2))</t>
  </si>
  <si>
    <t>"2P05" (1,3*2,75)*2+(2,02*2,75)*2</t>
  </si>
  <si>
    <t>"dveře" -(0,7*2)</t>
  </si>
  <si>
    <t>"2P06" (3,25*2,75)*2+(2,02*2,75)*2</t>
  </si>
  <si>
    <t>"okna+dveře" -(1,5*1,8+0,7*2)</t>
  </si>
  <si>
    <t>"2P07" (1,6*2,75)*2+(0,9*2,75)*2</t>
  </si>
  <si>
    <t>"okna+dveře" -(1,2*1,5+0,7*2)</t>
  </si>
  <si>
    <t>32</t>
  </si>
  <si>
    <t>784121001</t>
  </si>
  <si>
    <t>Oškrabání malby v místnostech výšky do 3,80 m</t>
  </si>
  <si>
    <t>1103828633</t>
  </si>
  <si>
    <t>https://podminky.urs.cz/item/CS_URS_2025_01/784121001</t>
  </si>
  <si>
    <t>33</t>
  </si>
  <si>
    <t>784121007</t>
  </si>
  <si>
    <t>Oškrabání malby na schodišti o výšce podlaží do 3,80 m</t>
  </si>
  <si>
    <t>1632208602</t>
  </si>
  <si>
    <t>https://podminky.urs.cz/item/CS_URS_2025_01/784121007</t>
  </si>
  <si>
    <t>M</t>
  </si>
  <si>
    <t>Práce a dodávky M</t>
  </si>
  <si>
    <t>46-M</t>
  </si>
  <si>
    <t>Zemní práce při extr.mont.pracích</t>
  </si>
  <si>
    <t>34</t>
  </si>
  <si>
    <t>468091341</t>
  </si>
  <si>
    <t>Vysekání kapes nebo výklenků ve zdivu pro osazení kotevních prvků nebo elektroinstalačního zařízení cihelném, velikosti plochy přes 0,16 do 0,25 m2 a hloubky do 15 cm</t>
  </si>
  <si>
    <t>64</t>
  </si>
  <si>
    <t>583008785</t>
  </si>
  <si>
    <t>https://podminky.urs.cz/item/CS_URS_2025_01/468091341</t>
  </si>
  <si>
    <t>002 - ASŘ nové konstrukce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</si>
  <si>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</si>
  <si>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</si>
  <si>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</si>
  <si>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</si>
  <si>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</si>
  <si>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</si>
  <si>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</si>
  <si>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</si>
  <si>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</si>
  <si>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781 - Dokončovací práce - obklady</t>
  </si>
  <si>
    <t xml:space="preserve">    783 - Dokončovací práce - nátěry</t>
  </si>
  <si>
    <t>HZS - Hodinové zúčtovací sazby</t>
  </si>
  <si>
    <t>Svislé a kompletní konstrukce</t>
  </si>
  <si>
    <t>310231055</t>
  </si>
  <si>
    <t>Zazdívka otvorů ve zdivu nadzákladovém děrovanými cihlami plochy přes 1 do 4 m2 přes P10 do P15, tl. zdiva 300 mm</t>
  </si>
  <si>
    <t>-810444957</t>
  </si>
  <si>
    <t>https://podminky.urs.cz/item/CS_URS_2025_01/310231055</t>
  </si>
  <si>
    <t>"NK7"0,9*2,1</t>
  </si>
  <si>
    <t>310235241</t>
  </si>
  <si>
    <t>Zazdívka otvorů ve zdivu nadzákladovém cihlami pálenými plochy do 0,0225 m2, ve zdi tl. do 300 mm</t>
  </si>
  <si>
    <t>-1179513516</t>
  </si>
  <si>
    <t>https://podminky.urs.cz/item/CS_URS_2025_01/310235241</t>
  </si>
  <si>
    <t>"nad D03"2*2</t>
  </si>
  <si>
    <t>"nad D01"2*2</t>
  </si>
  <si>
    <t>310271055</t>
  </si>
  <si>
    <t>Zazdívka otvorů ve zdivu nadzákladovém pórobetonovými tvárnicemi plochy přes 1 do 4 m2, tl. zdiva 200 mm, pevnost tvárnic přes P2 do P4</t>
  </si>
  <si>
    <t>-1129513849</t>
  </si>
  <si>
    <t>https://podminky.urs.cz/item/CS_URS_2025_01/310271055</t>
  </si>
  <si>
    <t>"NK9"</t>
  </si>
  <si>
    <t>1,2*0,9*6+1,5*0,9*2</t>
  </si>
  <si>
    <t>317234410</t>
  </si>
  <si>
    <t>Vyzdívka mezi nosníky cihlami pálenými na maltu cementovou</t>
  </si>
  <si>
    <t>1433444710</t>
  </si>
  <si>
    <t>https://podminky.urs.cz/item/CS_URS_2025_01/317234410</t>
  </si>
  <si>
    <t>"překlad I nad D03"0,9*0,3*0,2</t>
  </si>
  <si>
    <t>"překlad I nad D03"1*0,3*0,2</t>
  </si>
  <si>
    <t>317944321</t>
  </si>
  <si>
    <t>Válcované nosníky dodatečně osazované do připravených otvorů bez zazdění hlav do č. 12</t>
  </si>
  <si>
    <t>1228560148</t>
  </si>
  <si>
    <t>https://podminky.urs.cz/item/CS_URS_2025_01/317944321</t>
  </si>
  <si>
    <t>"otvor pro D03"2*1,3*11,1/1000</t>
  </si>
  <si>
    <t>"otvor pro D01"2*1,4*11,1/1000</t>
  </si>
  <si>
    <t>340231035</t>
  </si>
  <si>
    <t>Zazdívka otvorů v příčkách nebo stěnách děrovanými cihlami plochy přes 1 do 4 m2 , tloušťka příčky 140 mm</t>
  </si>
  <si>
    <t>1365571294</t>
  </si>
  <si>
    <t>https://podminky.urs.cz/item/CS_URS_2025_01/340231035</t>
  </si>
  <si>
    <t>"NK6"0,9*2,2</t>
  </si>
  <si>
    <t>Úpravy povrchů, podlahy a osazování výplní</t>
  </si>
  <si>
    <t>612135101</t>
  </si>
  <si>
    <t>Hrubá výplň rýh maltou jakékoli šířky rýhy ve stěnách</t>
  </si>
  <si>
    <t>799549854</t>
  </si>
  <si>
    <t>https://podminky.urs.cz/item/CS_URS_2025_01/612135101</t>
  </si>
  <si>
    <t>76,33*0,1+13,07*0,15</t>
  </si>
  <si>
    <t>612142001</t>
  </si>
  <si>
    <t>Pletivo vnitřních ploch v ploše nebo pruzích, na plném podkladu sklovláknité vtlačené do tmelu včetně tmelu stěn</t>
  </si>
  <si>
    <t>1075041626</t>
  </si>
  <si>
    <t>https://podminky.urs.cz/item/CS_URS_2025_01/612142001</t>
  </si>
  <si>
    <t>"NK3"</t>
  </si>
  <si>
    <t>"2P01" ((4,42*2,75)*2+(4,96*2,75)*2)-7,92 "bez oken a dveří"</t>
  </si>
  <si>
    <t>"2P02" ((4,45*2,75)*2+(4,96*2,75)*2)-10,08 "bez oken a dveří"</t>
  </si>
  <si>
    <t>"2P03"( (3,8*2,75)*2+(5,36*2,75)*2)-3,96 "bez oken a dveří"</t>
  </si>
  <si>
    <t>"2P04" ((6,45+2,32+1,2+(0,15*2))*2,75)-5,2 "bez dveří"</t>
  </si>
  <si>
    <t>"2P05" (1,3*2,75)+(2,02*2,75)</t>
  </si>
  <si>
    <t>"2P06" (3,25*2,75)-2,7 "bez okna"</t>
  </si>
  <si>
    <t>"2P07" (1,6*2,75+0,9*2,75)-1,8 "bez okna"</t>
  </si>
  <si>
    <t>612315101</t>
  </si>
  <si>
    <t>Vápenná omítka rýh hrubá ve stěnách, šířky rýhy do 150 mm</t>
  </si>
  <si>
    <t>197178067</t>
  </si>
  <si>
    <t>https://podminky.urs.cz/item/CS_URS_2025_01/612315101</t>
  </si>
  <si>
    <t>377*0,03+13*0,07</t>
  </si>
  <si>
    <t>612321141</t>
  </si>
  <si>
    <t>Omítka vápenocementová vnitřních ploch nanášená ručně dvouvrstvá, tloušťky jádrové omítky do 10 mm a tloušťky štuku do 3 mm štuková svislých konstrukcí stěn</t>
  </si>
  <si>
    <t>-1803182663</t>
  </si>
  <si>
    <t>https://podminky.urs.cz/item/CS_URS_2025_01/612321141</t>
  </si>
  <si>
    <t>642944121</t>
  </si>
  <si>
    <t>Osazení ocelových dveřních zárubní lisovaných nebo z úhelníků dodatečně s vybetonováním prahu, plochy do 2,5 m2</t>
  </si>
  <si>
    <t>-2049823159</t>
  </si>
  <si>
    <t>https://podminky.urs.cz/item/CS_URS_2025_01/642944121</t>
  </si>
  <si>
    <t>1"nový otvor pro D03"</t>
  </si>
  <si>
    <t>55331432</t>
  </si>
  <si>
    <t>zárubeň jednokřídlá ocelová pro dodatečnou montáž tl stěny 75-100mm rozměru 800/1970, 2100mm</t>
  </si>
  <si>
    <t>1662859244</t>
  </si>
  <si>
    <t>P</t>
  </si>
  <si>
    <t>Poznámka k položce:_x000d_
DZUP</t>
  </si>
  <si>
    <t>949101112</t>
  </si>
  <si>
    <t>Lešení pomocné pracovní pro objekty pozemních staveb pro zatížení do 150 kg/m2, o výšce lešeňové podlahy přes 1,9 do 3,5 m</t>
  </si>
  <si>
    <t>-252125817</t>
  </si>
  <si>
    <t>https://podminky.urs.cz/item/CS_URS_2025_01/949101112</t>
  </si>
  <si>
    <t>952901111</t>
  </si>
  <si>
    <t>Vyčištění budov nebo objektů před předáním do užívání budov bytové nebo občanské výstavby, světlé výšky podlaží do 4 m</t>
  </si>
  <si>
    <t>-1501718960</t>
  </si>
  <si>
    <t>https://podminky.urs.cz/item/CS_URS_2025_01/952901111</t>
  </si>
  <si>
    <t>21,92+22,07+20,32+9,39+2,62+6,56+1,41</t>
  </si>
  <si>
    <t>998</t>
  </si>
  <si>
    <t>Přesun hmot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</si>
  <si>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</si>
  <si>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</si>
  <si>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1249336926</t>
  </si>
  <si>
    <t>https://podminky.urs.cz/item/CS_URS_2025_01/998018002</t>
  </si>
  <si>
    <t>711</t>
  </si>
  <si>
    <t>Izolace proti vodě, vlhkosti a plynům</t>
  </si>
  <si>
    <t>711191101</t>
  </si>
  <si>
    <t>Provedení izolace proti zemní vlhkosti hydroizolační stěrkou na ploše vodorovné V jednovrstvá na betonu</t>
  </si>
  <si>
    <t>-1797978414</t>
  </si>
  <si>
    <t>https://podminky.urs.cz/item/CS_URS_2025_01/711191101</t>
  </si>
  <si>
    <t>"P1V" 2,425*2,19</t>
  </si>
  <si>
    <t>11163003</t>
  </si>
  <si>
    <t>stěrka hydroizolační asfaltová jednosložková plněná polystyrénem do spodní stavby</t>
  </si>
  <si>
    <t>kg</t>
  </si>
  <si>
    <t>-209425600</t>
  </si>
  <si>
    <t>5,311*1,05 'Přepočtené koeficientem množství</t>
  </si>
  <si>
    <t>711191201</t>
  </si>
  <si>
    <t>Provedení izolace proti zemní vlhkosti hydroizolační stěrkou na ploše vodorovné V dvouvrstvá na betonu</t>
  </si>
  <si>
    <t>1704286279</t>
  </si>
  <si>
    <t>https://podminky.urs.cz/item/CS_URS_2025_01/711191201</t>
  </si>
  <si>
    <t>24551030</t>
  </si>
  <si>
    <t>stěrka hydroizolační dvousložková cemento-polymerová vlákny vyztužená proti zemní vlhkosti</t>
  </si>
  <si>
    <t>-1405818430</t>
  </si>
  <si>
    <t>Poznámka k položce:_x000d_
Spotřeba: 1 vrstva 1,5 kg/m2</t>
  </si>
  <si>
    <t>713</t>
  </si>
  <si>
    <t>Izolace tepelné</t>
  </si>
  <si>
    <t>713111121</t>
  </si>
  <si>
    <t>Montáž tepelné izolace stropů rohožemi, pásy, dílci, deskami, bloky (izolační materiál ve specifikaci) rovných spodem s uchycením (drátem, páskou apod.)</t>
  </si>
  <si>
    <t>670529292</t>
  </si>
  <si>
    <t>https://podminky.urs.cz/item/CS_URS_2025_01/713111121</t>
  </si>
  <si>
    <t>"NK4+NK5"76,32+7,97</t>
  </si>
  <si>
    <t>63152104</t>
  </si>
  <si>
    <t>pás tepelně izolační univerzální λ=0,032-0,033 tl 160mm</t>
  </si>
  <si>
    <t>-591015944</t>
  </si>
  <si>
    <t>84,29*1,051 'Přepočtené koeficientem množství</t>
  </si>
  <si>
    <t>998713121</t>
  </si>
  <si>
    <t>Přesun hmot pro izolace tepelné stanovený z hmotnosti přesunovaného materiálu vodorovná dopravní vzdálenost do 50 m ruční (bez užití mechanizace) v objektech výšky do 6 m</t>
  </si>
  <si>
    <t>530790207</t>
  </si>
  <si>
    <t>https://podminky.urs.cz/item/CS_URS_2025_01/998713121</t>
  </si>
  <si>
    <t>72</t>
  </si>
  <si>
    <t>762342911</t>
  </si>
  <si>
    <t>Zalaťování otvoru ve střeše - montáž (materiál ve specifikaci) latěmi tl. do 32/50 mm, na vzdálenost do 0,22 m, otvoru plochy jednotlivě do 1 m2</t>
  </si>
  <si>
    <t>-2120840729</t>
  </si>
  <si>
    <t>https://podminky.urs.cz/item/CS_URS_2025_01/762342911</t>
  </si>
  <si>
    <t>0,7*0,7"otvor s odtahem spalin od PK"</t>
  </si>
  <si>
    <t>73</t>
  </si>
  <si>
    <t>60514114</t>
  </si>
  <si>
    <t>řezivo jehličnaté lať impregnovaná dl 4 m</t>
  </si>
  <si>
    <t>1813085479</t>
  </si>
  <si>
    <t>74</t>
  </si>
  <si>
    <t>762522916</t>
  </si>
  <si>
    <t>Doplnění tesařské podlahy prkny nebo fošnami - montáž (materiál ve specifikaci) bez polštářů, s urovnáním násypu tl. do 32 mm nehoblovanými nebo podkladními, na sraz, plochy jednotlivě přes 0,25 do 1,00 m2</t>
  </si>
  <si>
    <t>222936253</t>
  </si>
  <si>
    <t>https://podminky.urs.cz/item/CS_URS_2025_01/762522916</t>
  </si>
  <si>
    <t>0,7*0,7"otvor s odtahem spalin od PK podlaha půda"</t>
  </si>
  <si>
    <t>75</t>
  </si>
  <si>
    <t>60515111</t>
  </si>
  <si>
    <t>řezivo jehličnaté boční prkno 20-30mm</t>
  </si>
  <si>
    <t>632954636</t>
  </si>
  <si>
    <t>76</t>
  </si>
  <si>
    <t>762812932</t>
  </si>
  <si>
    <t>Zabednění záklopu stropu prkny nebo fošnami (materiál v ceně) tl. do 32 mm, plochy jednotlivě přes 0,25 do 1,00 m2</t>
  </si>
  <si>
    <t>-1467856382</t>
  </si>
  <si>
    <t>https://podminky.urs.cz/item/CS_URS_2025_01/762812932</t>
  </si>
  <si>
    <t>78</t>
  </si>
  <si>
    <t>998762122</t>
  </si>
  <si>
    <t>Přesun hmot pro konstrukce tesařské stanovený z hmotnosti přesunovaného materiálu vodorovná dopravní vzdálenost do 50 m ruční (bez užití mechanizace) v objektech výšky přes 6 do 12 m</t>
  </si>
  <si>
    <t>-591669590</t>
  </si>
  <si>
    <t>https://podminky.urs.cz/item/CS_URS_2025_01/998762122</t>
  </si>
  <si>
    <t>763</t>
  </si>
  <si>
    <t>Konstrukce suché výstavby</t>
  </si>
  <si>
    <t>763111361</t>
  </si>
  <si>
    <t>Příčka ze sádrokartonových desek s nosnou konstrukcí z jednoduchých ocelových profilů UW, CW jednoduše opláštěná deskou akustickou tl. 12,5 mm s izolací, EI 45, příčka tl. 100 mm, profil 75, Rw do 50 dB</t>
  </si>
  <si>
    <t>1242507679</t>
  </si>
  <si>
    <t>https://podminky.urs.cz/item/CS_URS_2025_01/763111361</t>
  </si>
  <si>
    <t>"NK1" (4,65+1,6+1,2)*3,1</t>
  </si>
  <si>
    <t>763111417</t>
  </si>
  <si>
    <t>Příčka ze sádrokartonových desek s nosnou konstrukcí z jednoduchých ocelových profilů UW, CW dvojitě opláštěná deskami standardními A tl. 2 x 12,5 mm s izolací, EI 60, příčka tl. 150 mm, profil 100, Rw do 56 dB</t>
  </si>
  <si>
    <t>153710368</t>
  </si>
  <si>
    <t>https://podminky.urs.cz/item/CS_URS_2025_01/763111417</t>
  </si>
  <si>
    <t>"NK2" 2,12*3,1</t>
  </si>
  <si>
    <t>763113341</t>
  </si>
  <si>
    <t>Příčka instalační ze sádrokartonových desek s nosnou konstrukcí ze zdvojených ocelových profilů UW, CW s mezerou, CW profily navzájem spojeny páskem sádry dvojitě opláštěná deskami impregnovanými H2 tl. 2 x 12,5 mm s izolací, EI 60, Rw do 54 dB, příčka tl. 155 - 650 mm, profil 50</t>
  </si>
  <si>
    <t>996891630</t>
  </si>
  <si>
    <t>https://podminky.urs.cz/item/CS_URS_2025_01/763113341</t>
  </si>
  <si>
    <t>0,3*2,9</t>
  </si>
  <si>
    <t>763131533</t>
  </si>
  <si>
    <t>Podhled ze sádrokartonových desek jednovrstvá zavěšená spodní konstrukce z ocelových profilů CD, UD jednoduše opláštěná deskou protipožární DF, tl. 15 mm, s izolací, EI 30</t>
  </si>
  <si>
    <t>228862954</t>
  </si>
  <si>
    <t>https://podminky.urs.cz/item/CS_URS_2025_01/763131533</t>
  </si>
  <si>
    <t>"NK4" 21,92+22,07+20,32+9,39+2,62</t>
  </si>
  <si>
    <t>763131571</t>
  </si>
  <si>
    <t>Podhled ze sádrokartonových desek jednovrstvá zavěšená spodní konstrukce z ocelových profilů CD, UD jednoduše opláštěná deskou impregnovanou protipožární DFH2, tl. 12,5 mm, bez izolace, EI 15</t>
  </si>
  <si>
    <t>17643001</t>
  </si>
  <si>
    <t>https://podminky.urs.cz/item/CS_URS_2025_01/763131571</t>
  </si>
  <si>
    <t>"NK5"6,56+1,41</t>
  </si>
  <si>
    <t>763131751</t>
  </si>
  <si>
    <t>Podhled ze sádrokartonových desek ostatní práce a konstrukce na podhledech ze sádrokartonových desek montáž parotěsné zábrany</t>
  </si>
  <si>
    <t>796595902</t>
  </si>
  <si>
    <t>https://podminky.urs.cz/item/CS_URS_2025_01/763131751</t>
  </si>
  <si>
    <t>"NK5" 21,92+22,07+20,32+9,39+2,62+6,56+1,41</t>
  </si>
  <si>
    <t>28329028</t>
  </si>
  <si>
    <t>fólie PE vyztužená Al vrstvou pro parotěsnou vrstvu 150g/m2 s integrovanou lepící páskou</t>
  </si>
  <si>
    <t>1977305466</t>
  </si>
  <si>
    <t>84,29*1,1235 'Přepočtené koeficientem množství</t>
  </si>
  <si>
    <t>763181311</t>
  </si>
  <si>
    <t>Výplně otvorů konstrukcí ze sádrokartonových desek montáž zárubně kovové s konstrukcí jednokřídlové</t>
  </si>
  <si>
    <t>753497338</t>
  </si>
  <si>
    <t>https://podminky.urs.cz/item/CS_URS_2025_01/763181311</t>
  </si>
  <si>
    <t>3"do SDK příček pro D02"</t>
  </si>
  <si>
    <t>55331589</t>
  </si>
  <si>
    <t>zárubeň jednokřídlá ocelová pro sádrokartonové příčky tl stěny 75-100mm rozměru 700/1970, 2100mm</t>
  </si>
  <si>
    <t>-1806009816</t>
  </si>
  <si>
    <t>998763302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</si>
  <si>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6 do 12 m</t>
  </si>
  <si>
    <t>-439698471</t>
  </si>
  <si>
    <t>https://podminky.urs.cz/item/CS_URS_2025_01/998763302</t>
  </si>
  <si>
    <t>763153401</t>
  </si>
  <si>
    <t>Podlaha ze sádrokartonových desek ze dvou desek sponkovaných (šroubovaných) a slepených tmelem tl. 2x12,5 mm podlaha tl. 25 mm</t>
  </si>
  <si>
    <t>-1006238409</t>
  </si>
  <si>
    <t>https://podminky.urs.cz/item/CS_URS_2025_01/763153401</t>
  </si>
  <si>
    <t>763153613</t>
  </si>
  <si>
    <t>Podlaha ze sádrokartonových desek montáž dílců systémových</t>
  </si>
  <si>
    <t>1922966665</t>
  </si>
  <si>
    <t>https://podminky.urs.cz/item/CS_URS_2025_01/763153613</t>
  </si>
  <si>
    <t>59591003</t>
  </si>
  <si>
    <t>dílec SDK podlahový tl 25mm</t>
  </si>
  <si>
    <t>1091806535</t>
  </si>
  <si>
    <t>84,29*1,1 'Přepočtené koeficientem množství</t>
  </si>
  <si>
    <t>763158115</t>
  </si>
  <si>
    <t>Podlaha ze sádrokartonových desek ostatní práce a konstrukce na sádrokartonových podlahách suchý podsyp tl. 10 mm</t>
  </si>
  <si>
    <t>-1039290371</t>
  </si>
  <si>
    <t>https://podminky.urs.cz/item/CS_URS_2025_01/763158115</t>
  </si>
  <si>
    <t>77</t>
  </si>
  <si>
    <t>765111914</t>
  </si>
  <si>
    <t>Vyspravení krytiny keramické drážkové na sucho sklonu do 30°, počet tašek přes 10 do 15 ks/m2, v rozsahu opravované plochy přes 10 do 20%</t>
  </si>
  <si>
    <t>1102854199</t>
  </si>
  <si>
    <t>https://podminky.urs.cz/item/CS_URS_2025_01/765111914</t>
  </si>
  <si>
    <t>2"okolo odtahu spalin od PK - použit stávající materiál"</t>
  </si>
  <si>
    <t>766</t>
  </si>
  <si>
    <t>Konstrukce truhlářské</t>
  </si>
  <si>
    <t>766660001</t>
  </si>
  <si>
    <t>Montáž dveřních křídel dřevěných nebo plastových otevíravých do ocelové zárubně povrchově upravených jednokřídlových, šířky do 800 mm</t>
  </si>
  <si>
    <t>-230801869</t>
  </si>
  <si>
    <t>https://podminky.urs.cz/item/CS_URS_2025_01/766660001</t>
  </si>
  <si>
    <t>"D02+D03" 3+1</t>
  </si>
  <si>
    <t>38</t>
  </si>
  <si>
    <t>61162031</t>
  </si>
  <si>
    <t>dveře jednokřídlé dřevotřískové povrch fóliový částečně prosklené 700x1970-2100mm</t>
  </si>
  <si>
    <t>-568077037</t>
  </si>
  <si>
    <t>39</t>
  </si>
  <si>
    <t>61162032</t>
  </si>
  <si>
    <t>dveře jednokřídlé dřevotřískové povrch fóliový částečně prosklené 800x1970-2100mm</t>
  </si>
  <si>
    <t>-1659125538</t>
  </si>
  <si>
    <t>40</t>
  </si>
  <si>
    <t>998766102</t>
  </si>
  <si>
    <t>Přesun hmot pro konstrukce truhlářské stanovený z hmotnosti přesunovaného materiálu vodorovná dopravní vzdálenost do 50 m základní v objektech výšky přes 6 do 12 m</t>
  </si>
  <si>
    <t>-956236423</t>
  </si>
  <si>
    <t>https://podminky.urs.cz/item/CS_URS_2025_01/998766102</t>
  </si>
  <si>
    <t>771</t>
  </si>
  <si>
    <t>Podlahy z dlaždic</t>
  </si>
  <si>
    <t>41</t>
  </si>
  <si>
    <t>771111011</t>
  </si>
  <si>
    <t>Příprava podkladu před provedením dlažby vysátí podlah</t>
  </si>
  <si>
    <t>-1045014344</t>
  </si>
  <si>
    <t>https://podminky.urs.cz/item/CS_URS_2025_01/771111011</t>
  </si>
  <si>
    <t>"P2S+P2V" (9,39+2,62)+(1,41+6,56)</t>
  </si>
  <si>
    <t>42</t>
  </si>
  <si>
    <t>771121011</t>
  </si>
  <si>
    <t>Příprava podkladu před provedením dlažby nátěr penetrační na podlahu</t>
  </si>
  <si>
    <t>1157978453</t>
  </si>
  <si>
    <t>https://podminky.urs.cz/item/CS_URS_2025_01/771121011</t>
  </si>
  <si>
    <t>43</t>
  </si>
  <si>
    <t>771151021</t>
  </si>
  <si>
    <t>Příprava podkladu před provedením dlažby samonivelační stěrka min. pevnosti 30 MPa, tloušťky do 3 mm</t>
  </si>
  <si>
    <t>207887147</t>
  </si>
  <si>
    <t>https://podminky.urs.cz/item/CS_URS_2025_01/771151021</t>
  </si>
  <si>
    <t>44</t>
  </si>
  <si>
    <t>771574414</t>
  </si>
  <si>
    <t>Montáž podlah z dlaždic keramických lepených cementovým flexibilním lepidlem hladkých, tloušťky do 10 mm přes 4 do 6 ks/m2</t>
  </si>
  <si>
    <t>-1526738396</t>
  </si>
  <si>
    <t>https://podminky.urs.cz/item/CS_URS_2025_01/771574414</t>
  </si>
  <si>
    <t>45</t>
  </si>
  <si>
    <t>59761153</t>
  </si>
  <si>
    <t>dlažba keramická slinutá mrazuvzdorná R10/A povrch hladký/matný tl do 10mm přes 4 do 6ks/m2</t>
  </si>
  <si>
    <t>1861131392</t>
  </si>
  <si>
    <t>19,98*1,15 'Přepočtené koeficientem množství</t>
  </si>
  <si>
    <t>46</t>
  </si>
  <si>
    <t>771591264</t>
  </si>
  <si>
    <t>Izolace podlahy pod dlažbu těsnícími izolačními pásy mezi podlahou a stěnu</t>
  </si>
  <si>
    <t>879843612</t>
  </si>
  <si>
    <t>https://podminky.urs.cz/item/CS_URS_2025_01/771591264</t>
  </si>
  <si>
    <t>"2P04" 1,2+6,45+2,32+0,3+1,6+1,12+4,8</t>
  </si>
  <si>
    <t>"2P05" 1,3+2,02+1,3+2,02</t>
  </si>
  <si>
    <t>"2P06" 3,25+2,02+3,25+2,02</t>
  </si>
  <si>
    <t>"2P07" 1,6+0,9+1,6+0,9</t>
  </si>
  <si>
    <t>47</t>
  </si>
  <si>
    <t>998771122</t>
  </si>
  <si>
    <t>Přesun hmot pro podlahy z dlaždic stanovený z hmotnosti přesunovaného materiálu vodorovná dopravní vzdálenost do 50 m ruční (bez užití mechanizace) v objektech výšky přes 6 do 12 m</t>
  </si>
  <si>
    <t>-1784454196</t>
  </si>
  <si>
    <t>https://podminky.urs.cz/item/CS_URS_2025_01/998771122</t>
  </si>
  <si>
    <t>775</t>
  </si>
  <si>
    <t>Podlahy skládané</t>
  </si>
  <si>
    <t>48</t>
  </si>
  <si>
    <t>775111311</t>
  </si>
  <si>
    <t>Příprava podkladu skládaných podlah a stěn vysátí podlah</t>
  </si>
  <si>
    <t>-1784397249</t>
  </si>
  <si>
    <t>https://podminky.urs.cz/item/CS_URS_2025_01/775111311</t>
  </si>
  <si>
    <t>49</t>
  </si>
  <si>
    <t>775141121</t>
  </si>
  <si>
    <t>Příprava podkladu skládaných podlah a stěn vyrovnání samonivelační stěrkou podlah min.pevnosti 30 MPa, tloušťky do 3 mm</t>
  </si>
  <si>
    <t>-1828356360</t>
  </si>
  <si>
    <t>https://podminky.urs.cz/item/CS_URS_2025_01/775141121</t>
  </si>
  <si>
    <t>"P1S" 21,92+22,07+20,32</t>
  </si>
  <si>
    <t>50</t>
  </si>
  <si>
    <t>775541161</t>
  </si>
  <si>
    <t>Montáž podlah plovoucích z velkoplošných lamel vinylových na dřevovláknité nebo kompozitní desce, spojovaných zaklapnutím na zámek</t>
  </si>
  <si>
    <t>-1768042855</t>
  </si>
  <si>
    <t>https://podminky.urs.cz/item/CS_URS_2025_01/775541161</t>
  </si>
  <si>
    <t>51</t>
  </si>
  <si>
    <t>28411064</t>
  </si>
  <si>
    <t>dílec vinylový heterogenní plovoucí na P+D úprava PUR kompozitní podložka, třída zátěže 23/31, hořlavost Cfl-s1, nášlapná vrstva 0,30mm tl 4,5mm</t>
  </si>
  <si>
    <t>-1489128285</t>
  </si>
  <si>
    <t>64,31*1,08 'Přepočtené koeficientem množství</t>
  </si>
  <si>
    <t>52</t>
  </si>
  <si>
    <t>998775102</t>
  </si>
  <si>
    <t>Přesun hmot pro podlahy skládané stanovený z hmotnosti přesunovaného materiálu vodorovná dopravní vzdálenost do 50 m základní v objektech výšky přes 6 do 12 m</t>
  </si>
  <si>
    <t>-1519903121</t>
  </si>
  <si>
    <t>https://podminky.urs.cz/item/CS_URS_2025_01/998775102</t>
  </si>
  <si>
    <t>781</t>
  </si>
  <si>
    <t>Dokončovací práce - obklady</t>
  </si>
  <si>
    <t>53</t>
  </si>
  <si>
    <t>781111011</t>
  </si>
  <si>
    <t>Příprava podkladu před provedením obkladu oprášení (ometení) stěny</t>
  </si>
  <si>
    <t>1087367656</t>
  </si>
  <si>
    <t>https://podminky.urs.cz/item/CS_URS_2025_01/781111011</t>
  </si>
  <si>
    <t>(1,55+0,7+0,9)*1,6"wc 2p07"</t>
  </si>
  <si>
    <t>1,1*2*2"sprcha 2P06"</t>
  </si>
  <si>
    <t>(2+0,8)*1,6"za umyvadlo a pračku 2P04"</t>
  </si>
  <si>
    <t>54</t>
  </si>
  <si>
    <t>781131112</t>
  </si>
  <si>
    <t>Izolace stěny pod obklad izolace nátěrem nebo stěrkou ve dvou vrstvách</t>
  </si>
  <si>
    <t>-1973715012</t>
  </si>
  <si>
    <t>https://podminky.urs.cz/item/CS_URS_2025_01/781131112</t>
  </si>
  <si>
    <t>55</t>
  </si>
  <si>
    <t>781475215</t>
  </si>
  <si>
    <t>Montáž keramických obkladů stěn lepených disperzním lepidlem hladkých přes 6 do 9 ks/m2</t>
  </si>
  <si>
    <t>1616744261</t>
  </si>
  <si>
    <t>https://podminky.urs.cz/item/CS_URS_2025_01/781475215</t>
  </si>
  <si>
    <t>56</t>
  </si>
  <si>
    <t>59761708</t>
  </si>
  <si>
    <t>obklad keramický nemrazuvzdorný povrch hladký/lesklý tl do 10mm přes 6 do 9ks/m2</t>
  </si>
  <si>
    <t>629614872</t>
  </si>
  <si>
    <t>13,92*1,15 'Přepočtené koeficientem množství</t>
  </si>
  <si>
    <t>57</t>
  </si>
  <si>
    <t>998781121</t>
  </si>
  <si>
    <t>Přesun hmot pro obklady keramické stanovený z hmotnosti přesunovaného materiálu vodorovná dopravní vzdálenost do 50 m ruční (bez užití mechanizace) v objektech výšky do 6 m</t>
  </si>
  <si>
    <t>-2137271570</t>
  </si>
  <si>
    <t>https://podminky.urs.cz/item/CS_URS_2025_01/998781121</t>
  </si>
  <si>
    <t>783</t>
  </si>
  <si>
    <t>Dokončovací práce - nátěry</t>
  </si>
  <si>
    <t>58</t>
  </si>
  <si>
    <t>783101201</t>
  </si>
  <si>
    <t>Příprava podkladu truhlářských konstrukcí před provedením nátěru broušení smirkovým papírem nebo plátnem hrubé</t>
  </si>
  <si>
    <t>-2073198195</t>
  </si>
  <si>
    <t>https://podminky.urs.cz/item/CS_URS_2025_01/783101201</t>
  </si>
  <si>
    <t>59</t>
  </si>
  <si>
    <t>783101203</t>
  </si>
  <si>
    <t>Příprava podkladu truhlářských konstrukcí před provedením nátěru broušení smirkovým papírem nebo plátnem jemné</t>
  </si>
  <si>
    <t>-189640329</t>
  </si>
  <si>
    <t>https://podminky.urs.cz/item/CS_URS_2025_01/783101203</t>
  </si>
  <si>
    <t>60</t>
  </si>
  <si>
    <t>783101403</t>
  </si>
  <si>
    <t>Příprava podkladu truhlářských konstrukcí před provedením nátěru oprášení</t>
  </si>
  <si>
    <t>1176138537</t>
  </si>
  <si>
    <t>https://podminky.urs.cz/item/CS_URS_2025_01/783101403</t>
  </si>
  <si>
    <t>"stávající dřevění dveře interiérové"3*2*0,9*2,05</t>
  </si>
  <si>
    <t>"stávající dřevěné obložkové zárubně"3*(0,9+2*2,05)*(0,15*2+0,15+0,45*2)</t>
  </si>
  <si>
    <t>61</t>
  </si>
  <si>
    <t>783117101</t>
  </si>
  <si>
    <t>Krycí nátěr truhlářských konstrukcí jednonásobný syntetický</t>
  </si>
  <si>
    <t>1425169318</t>
  </si>
  <si>
    <t>https://podminky.urs.cz/item/CS_URS_2025_01/783117101</t>
  </si>
  <si>
    <t>62</t>
  </si>
  <si>
    <t>783118101</t>
  </si>
  <si>
    <t>Lazurovací nátěr truhlářských konstrukcí jednonásobný syntetický</t>
  </si>
  <si>
    <t>833278176</t>
  </si>
  <si>
    <t>https://podminky.urs.cz/item/CS_URS_2025_01/783118101</t>
  </si>
  <si>
    <t>63</t>
  </si>
  <si>
    <t>783122131</t>
  </si>
  <si>
    <t>Tmelení truhlářských konstrukcí plošné (plné) včetně přebroušení tmelených míst, tmelem disperzním akrylátovým nebo latexovým</t>
  </si>
  <si>
    <t>-719089274</t>
  </si>
  <si>
    <t>https://podminky.urs.cz/item/CS_URS_2025_01/783122131</t>
  </si>
  <si>
    <t>784111001</t>
  </si>
  <si>
    <t>Oprášení (ometení) podkladu v místnostech výšky do 3,80 m</t>
  </si>
  <si>
    <t>1646113881</t>
  </si>
  <si>
    <t>https://podminky.urs.cz/item/CS_URS_2025_01/784111001</t>
  </si>
  <si>
    <t>65</t>
  </si>
  <si>
    <t>784111031</t>
  </si>
  <si>
    <t>Omytí podkladu omytí v místnostech výšky do 3,80 m</t>
  </si>
  <si>
    <t>-1241217195</t>
  </si>
  <si>
    <t>https://podminky.urs.cz/item/CS_URS_2025_01/784111031</t>
  </si>
  <si>
    <t>66</t>
  </si>
  <si>
    <t>784171101</t>
  </si>
  <si>
    <t>Zakrytí nemalovaných ploch (materiál ve specifikaci) včetně pozdějšího odkrytí podlah</t>
  </si>
  <si>
    <t>1243234588</t>
  </si>
  <si>
    <t>https://podminky.urs.cz/item/CS_URS_2025_01/784171101</t>
  </si>
  <si>
    <t>67</t>
  </si>
  <si>
    <t>28323156</t>
  </si>
  <si>
    <t>fólie pro malířské potřeby zakrývací tl 41µ 4x5m</t>
  </si>
  <si>
    <t>1767829716</t>
  </si>
  <si>
    <t>84,29*1,05 'Přepočtené koeficientem množství</t>
  </si>
  <si>
    <t>68</t>
  </si>
  <si>
    <t>58124838</t>
  </si>
  <si>
    <t>páska maskovací krepová pro malířské potřeby š 50mm</t>
  </si>
  <si>
    <t>-705092784</t>
  </si>
  <si>
    <t>84,29*1,5 'Přepočtené koeficientem množství</t>
  </si>
  <si>
    <t>69</t>
  </si>
  <si>
    <t>784181101</t>
  </si>
  <si>
    <t>Penetrace podkladu jednonásobná základní akrylátová bezbarvá v místnostech výšky do 3,80 m</t>
  </si>
  <si>
    <t>-1807985976</t>
  </si>
  <si>
    <t>https://podminky.urs.cz/item/CS_URS_2025_01/784181101</t>
  </si>
  <si>
    <t>70</t>
  </si>
  <si>
    <t>784221011</t>
  </si>
  <si>
    <t>Malby z malířských směsí otěruvzdorných za sucha jednonásobné, bílé za sucha otěruvzdorné středně v místnostech výšky do 3,80 m</t>
  </si>
  <si>
    <t>1808269625</t>
  </si>
  <si>
    <t>https://podminky.urs.cz/item/CS_URS_2025_01/784221011</t>
  </si>
  <si>
    <t>HZS</t>
  </si>
  <si>
    <t>Hodinové zúčtovací sazby</t>
  </si>
  <si>
    <t>71</t>
  </si>
  <si>
    <t>HZS4231</t>
  </si>
  <si>
    <t>Hodinové zúčtovací sazby ostatních profesí revizní a kontrolní činnost technik</t>
  </si>
  <si>
    <t>hod</t>
  </si>
  <si>
    <t>512</t>
  </si>
  <si>
    <t>-954802116</t>
  </si>
  <si>
    <t>https://podminky.urs.cz/item/CS_URS_2025_01/HZS4231</t>
  </si>
  <si>
    <t>12"zpracování DSPS 3 x v tištěné podobě a 1 flash disk pro předání digitální podby, uzavřený formát .PDF-A, otevřený .DWG, .XLSX, .DOCX"</t>
  </si>
  <si>
    <t>11"dokladová část - tištěná 2 x + digitální .PDF-A"</t>
  </si>
  <si>
    <t>Soupis:</t>
  </si>
  <si>
    <t>002/1 - kuchyňská linka</t>
  </si>
  <si>
    <t>766811115</t>
  </si>
  <si>
    <t>Montáž kuchyňských linek korpusu spodních skříněk na nožičky (včetně vyrovnání), šířky jednoho dílu do 600 mm</t>
  </si>
  <si>
    <t>-1704365379</t>
  </si>
  <si>
    <t>https://podminky.urs.cz/item/CS_URS_2025_01/766811115</t>
  </si>
  <si>
    <t>54245000</t>
  </si>
  <si>
    <t>myčka nádobí volně stojící 14 souprav š 60cm</t>
  </si>
  <si>
    <t>-1812373498</t>
  </si>
  <si>
    <t>54111006</t>
  </si>
  <si>
    <t>sporák elektrický sklokeramická deska multifunkční trouba s párou do 70l š 60cm</t>
  </si>
  <si>
    <t>-1460350605</t>
  </si>
  <si>
    <t>766811116</t>
  </si>
  <si>
    <t>Montáž kuchyňských linek korpusu spodních skříněk na nožičky (včetně vyrovnání), šířky jednoho dílu přes 600 do 1200 mm</t>
  </si>
  <si>
    <t>-220642447</t>
  </si>
  <si>
    <t>https://podminky.urs.cz/item/CS_URS_2025_01/766811116</t>
  </si>
  <si>
    <t>1+1</t>
  </si>
  <si>
    <t>766811151</t>
  </si>
  <si>
    <t>Montáž kuchyňských linek korpusu horních skříněk šroubovaných na stěnu, šířky jednoho dílu do 600 mm</t>
  </si>
  <si>
    <t>19316269</t>
  </si>
  <si>
    <t>https://podminky.urs.cz/item/CS_URS_2025_01/766811151</t>
  </si>
  <si>
    <t>766811213</t>
  </si>
  <si>
    <t>Montáž kuchyňských linek pracovní desky bez výřezu, délky jednoho dílu přes 2000 do 4000 mm</t>
  </si>
  <si>
    <t>-1775385387</t>
  </si>
  <si>
    <t>https://podminky.urs.cz/item/CS_URS_2025_01/766811213</t>
  </si>
  <si>
    <t>766811221</t>
  </si>
  <si>
    <t>Montáž kuchyňských linek pracovní desky Příplatek k ceně za vyřezání otvoru (včetně zaměření)</t>
  </si>
  <si>
    <t>89643228</t>
  </si>
  <si>
    <t>https://podminky.urs.cz/item/CS_URS_2025_01/766811221</t>
  </si>
  <si>
    <t>766811251</t>
  </si>
  <si>
    <t>Montáž kuchyňských linek poliček do předvrtaných dírek spodních skříněk</t>
  </si>
  <si>
    <t>-1809313902</t>
  </si>
  <si>
    <t>https://podminky.urs.cz/item/CS_URS_2025_01/766811251</t>
  </si>
  <si>
    <t>766811252</t>
  </si>
  <si>
    <t>Montáž kuchyňských linek poliček do předvrtaných dírek horních skříněk</t>
  </si>
  <si>
    <t>2075182741</t>
  </si>
  <si>
    <t>https://podminky.urs.cz/item/CS_URS_2025_01/766811252</t>
  </si>
  <si>
    <t>5*2</t>
  </si>
  <si>
    <t>766811311</t>
  </si>
  <si>
    <t>Montáž kuchyňských linek dvířek spodních skříněk plných</t>
  </si>
  <si>
    <t>-1448941194</t>
  </si>
  <si>
    <t>https://podminky.urs.cz/item/CS_URS_2025_01/766811311</t>
  </si>
  <si>
    <t>766811351</t>
  </si>
  <si>
    <t>Montáž kuchyňských linek dvířek horních skříněk plných</t>
  </si>
  <si>
    <t>-1818360245</t>
  </si>
  <si>
    <t>https://podminky.urs.cz/item/CS_URS_2025_01/766811351</t>
  </si>
  <si>
    <t>766811411</t>
  </si>
  <si>
    <t>Montáž kuchyňských linek úchytů dvířek spodních skříněk</t>
  </si>
  <si>
    <t>-1286825215</t>
  </si>
  <si>
    <t>https://podminky.urs.cz/item/CS_URS_2025_01/766811411</t>
  </si>
  <si>
    <t>766811412</t>
  </si>
  <si>
    <t>Montáž kuchyňských linek úchytů dvířek horních skříněk</t>
  </si>
  <si>
    <t>-592460332</t>
  </si>
  <si>
    <t>https://podminky.urs.cz/item/CS_URS_2025_01/766811412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</si>
  <si>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</si>
  <si>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</si>
  <si>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-1487998401</t>
  </si>
  <si>
    <t>https://podminky.urs.cz/item/CS_URS_2025_01/998766121</t>
  </si>
  <si>
    <t>R-76681111X</t>
  </si>
  <si>
    <t>kuchyňská linka horní i spodní skříňky, deskaš 600 mm, rohová délka u zdi 3,6 včetně rohu s prostorem pro M, nerezový dřez je v 003 ZTI</t>
  </si>
  <si>
    <t>-1635345625</t>
  </si>
  <si>
    <t>003 - ZTI</t>
  </si>
  <si>
    <t xml:space="preserve">    1 - Zemní práce</t>
  </si>
  <si>
    <t xml:space="preserve">    5 - Komunikace pozemní</t>
  </si>
  <si>
    <t xml:space="preserve">    8 - Vedení trubní dálková a přípojná</t>
  </si>
  <si>
    <t xml:space="preserve">    721 - Zdravotechnika - vnitřní kanalizace</t>
  </si>
  <si>
    <t xml:space="preserve">    58-M - Revize vyhrazených technických zařízení</t>
  </si>
  <si>
    <t>Zemní práce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</si>
  <si>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</si>
  <si>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</si>
  <si>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1306856135</t>
  </si>
  <si>
    <t>https://podminky.urs.cz/item/CS_URS_2025_01/113106121</t>
  </si>
  <si>
    <t>3*2"plocha napojení vodovodu"</t>
  </si>
  <si>
    <t>113107112</t>
  </si>
  <si>
    <t>Odstranění podkladů nebo krytů ručně s přemístěním hmot na skládku na vzdálenost do 3 m nebo s naložením na dopravní prostředek z kameniva těženého, o tl. vrstvy přes 100 do 200 mm</t>
  </si>
  <si>
    <t>-1935216875</t>
  </si>
  <si>
    <t>https://podminky.urs.cz/item/CS_URS_2025_01/113107112</t>
  </si>
  <si>
    <t>131213701</t>
  </si>
  <si>
    <t>Hloubení nezapažených jam ručně s urovnáním dna do předepsaného profilu a spádu v hornině třídy těžitelnosti I skupiny 3 soudržných</t>
  </si>
  <si>
    <t>-1482902642</t>
  </si>
  <si>
    <t>https://podminky.urs.cz/item/CS_URS_2025_01/131213701</t>
  </si>
  <si>
    <t>2,5*1,5*1,5"jáma u budovy pro přepojení vodovodu"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</si>
  <si>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</si>
  <si>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</si>
  <si>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2060167747</t>
  </si>
  <si>
    <t>https://podminky.urs.cz/item/CS_URS_2025_01/162211311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</si>
  <si>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</si>
  <si>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</si>
  <si>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-313223790</t>
  </si>
  <si>
    <t>https://podminky.urs.cz/item/CS_URS_2025_01/162751117</t>
  </si>
  <si>
    <t>2,5*1,5*0,5"odvoz přebytečného výkopu na skládku zemin"</t>
  </si>
  <si>
    <t>174111101</t>
  </si>
  <si>
    <t>Zásyp sypaninou z jakékoliv horniny ručně s uložením výkopku ve vrstvách se zhutněním jam, šachet, rýh nebo kolem objektů v těchto vykopávkách</t>
  </si>
  <si>
    <t>587222803</t>
  </si>
  <si>
    <t>https://podminky.urs.cz/item/CS_URS_2025_01/174111101</t>
  </si>
  <si>
    <t>2,5*1,5*(1,5*0,5)</t>
  </si>
  <si>
    <t>174111109</t>
  </si>
  <si>
    <t>Zásyp sypaninou z jakékoliv horniny ručně Příplatek k ceně za prohození sypaniny sítem</t>
  </si>
  <si>
    <t>-1840351669</t>
  </si>
  <si>
    <t>https://podminky.urs.cz/item/CS_URS_2025_01/174111109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</si>
  <si>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</si>
  <si>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</si>
  <si>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-1307318321</t>
  </si>
  <si>
    <t>https://podminky.urs.cz/item/CS_URS_2025_01/175111101</t>
  </si>
  <si>
    <t>2,5*1,5*0,5</t>
  </si>
  <si>
    <t>58337308</t>
  </si>
  <si>
    <t>štěrkopísek frakce 0/2</t>
  </si>
  <si>
    <t>-1441003098</t>
  </si>
  <si>
    <t>1,875*2 'Přepočtené koeficientem množství</t>
  </si>
  <si>
    <t>Komunikace pozemní</t>
  </si>
  <si>
    <t>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</si>
  <si>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</si>
  <si>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2104941707</t>
  </si>
  <si>
    <t>https://podminky.urs.cz/item/CS_URS_2025_01/596211210</t>
  </si>
  <si>
    <t>3*2"použit původní materiál z rozebrané plochy"</t>
  </si>
  <si>
    <t>Vedení trubní dálková a přípojná</t>
  </si>
  <si>
    <t>871161141</t>
  </si>
  <si>
    <t>Montáž vodovodního potrubí z polyetylenu PE100 RC v otevřeném výkopu svařovaných na tupo SDR 11/PN16 d 32 x 3,0 mm</t>
  </si>
  <si>
    <t>1312120655</t>
  </si>
  <si>
    <t>https://podminky.urs.cz/item/CS_URS_2025_01/871161141</t>
  </si>
  <si>
    <t>28613500</t>
  </si>
  <si>
    <t>potrubí vodovodní dvouvrstvé PE100 RC SDR11 32x3,0mm</t>
  </si>
  <si>
    <t>-62384679</t>
  </si>
  <si>
    <t>2*1,015 'Přepočtené koeficientem množství</t>
  </si>
  <si>
    <t>877162001</t>
  </si>
  <si>
    <t>Montáž svěrných (mechanických) spojek na vodovodním potrubí spojek, kolen 90° nebo redukcí d 32</t>
  </si>
  <si>
    <t>-338419901</t>
  </si>
  <si>
    <t>https://podminky.urs.cz/item/CS_URS_2025_01/877162001</t>
  </si>
  <si>
    <t>1"koleno 90°"</t>
  </si>
  <si>
    <t>28654837</t>
  </si>
  <si>
    <t>koleno 90° svěrné PP-B pro PE potrubí d32</t>
  </si>
  <si>
    <t>1875593867</t>
  </si>
  <si>
    <t>891211112</t>
  </si>
  <si>
    <t>Montáž vodovodních armatur na potrubí šoupátek nebo klapek uzavíracích v otevřeném výkopu nebo v šachtách s osazením zemní soupravy (bez poklopů) DN 50</t>
  </si>
  <si>
    <t>-1807595888</t>
  </si>
  <si>
    <t>https://podminky.urs.cz/item/CS_URS_2025_01/891211112</t>
  </si>
  <si>
    <t>42221301</t>
  </si>
  <si>
    <t>šoupátko pitná voda litina GGG 50 krátká stavební dl PN10/16 DN 50x150mm</t>
  </si>
  <si>
    <t>-945135850</t>
  </si>
  <si>
    <t>998229112</t>
  </si>
  <si>
    <t>Přesun hmot ruční pro pozemní komunikace s naložením a složením na vzdálenost do 50 m, s krytem dlážděným</t>
  </si>
  <si>
    <t>-1950001684</t>
  </si>
  <si>
    <t>https://podminky.urs.cz/item/CS_URS_2025_01/998229112</t>
  </si>
  <si>
    <t>721</t>
  </si>
  <si>
    <t>Zdravotechnika - vnitřní kanalizace</t>
  </si>
  <si>
    <t>721174004</t>
  </si>
  <si>
    <t>Potrubí z trub polypropylenových svodné (ležaté) DN 75</t>
  </si>
  <si>
    <t>-77345740</t>
  </si>
  <si>
    <t>https://podminky.urs.cz/item/CS_URS_2025_01/721174004</t>
  </si>
  <si>
    <t>3,67</t>
  </si>
  <si>
    <t>721174024</t>
  </si>
  <si>
    <t>Potrubí z trub polypropylenových odpadní (svislé) DN 75</t>
  </si>
  <si>
    <t>-655877916</t>
  </si>
  <si>
    <t>https://podminky.urs.cz/item/CS_URS_2025_01/721174024</t>
  </si>
  <si>
    <t>"K2 + K3" 9,2+4,2</t>
  </si>
  <si>
    <t>721174025</t>
  </si>
  <si>
    <t>Potrubí z trub polypropylenových odpadní (svislé) DN 110</t>
  </si>
  <si>
    <t>-459515585</t>
  </si>
  <si>
    <t>https://podminky.urs.cz/item/CS_URS_2025_01/721174025</t>
  </si>
  <si>
    <t>"K1 - vedeno nad střešní plášť" 9,2</t>
  </si>
  <si>
    <t>"K4 - napojedo na stávající vedení v podlaze" 3,6</t>
  </si>
  <si>
    <t>721174043</t>
  </si>
  <si>
    <t>Potrubí z trub polypropylenových připojovací DN 50</t>
  </si>
  <si>
    <t>1542413987</t>
  </si>
  <si>
    <t>https://podminky.urs.cz/item/CS_URS_2025_01/721174043</t>
  </si>
  <si>
    <t>"u K2"1,3+0,2+3,4+1,6+0,2+0,2</t>
  </si>
  <si>
    <t>"u K3"0,6+0,23+0,23</t>
  </si>
  <si>
    <t>721174045</t>
  </si>
  <si>
    <t>Potrubí z trub polypropylenových připojovací DN 110</t>
  </si>
  <si>
    <t>1252388222</t>
  </si>
  <si>
    <t>https://podminky.urs.cz/item/CS_URS_2025_01/721174045</t>
  </si>
  <si>
    <t>"u K1"0,27</t>
  </si>
  <si>
    <t>721226512</t>
  </si>
  <si>
    <t>Zápachové uzávěrky podomítkové (Pe) s krycí deskou pro pračku a myčku DN 50</t>
  </si>
  <si>
    <t>1492443453</t>
  </si>
  <si>
    <t>https://podminky.urs.cz/item/CS_URS_2025_01/721226512</t>
  </si>
  <si>
    <t>721290111</t>
  </si>
  <si>
    <t>Zkouška těsnosti kanalizace v objektech vodou do DN 125</t>
  </si>
  <si>
    <t>1400482334</t>
  </si>
  <si>
    <t>https://podminky.urs.cz/item/CS_URS_2025_01/721290111</t>
  </si>
  <si>
    <t>3,67+13,4+12,8+7,96+0,27</t>
  </si>
  <si>
    <t>998721122</t>
  </si>
  <si>
    <t>Přesun hmot pro vnitřní kanalizaci stanovený z hmotnosti přesunovaného materiálu vodorovná dopravní vzdálenost do 50 m ruční (bez užití mechanizace) v objektech výšky přes 6 do 12 m</t>
  </si>
  <si>
    <t>-606734730</t>
  </si>
  <si>
    <t>https://podminky.urs.cz/item/CS_URS_2025_01/998721122</t>
  </si>
  <si>
    <t>722175002</t>
  </si>
  <si>
    <t>Potrubí z plastových trubek z polypropylenu PP-RCT svařovaných polyfúzně D 20 x 2,8</t>
  </si>
  <si>
    <t>25286228</t>
  </si>
  <si>
    <t>https://podminky.urs.cz/item/CS_URS_2025_01/722175002</t>
  </si>
  <si>
    <t>dle výkresu - zaokrouhledno na celé délky</t>
  </si>
  <si>
    <t>"vedení v podhledu SV do WC" 2</t>
  </si>
  <si>
    <t>"stoupačka S3" 2</t>
  </si>
  <si>
    <t>"vedení ve zdi SV do PK a SP (SV+TV)" 2+2</t>
  </si>
  <si>
    <t>"vedení ve zdi SV do U a P (SV+TV)"2+0,5</t>
  </si>
  <si>
    <t>"stoupačka S5 (SV+TV)" 2+2</t>
  </si>
  <si>
    <t>"vedení ve zdi SV do D a M (SV+TV)" 2,5+2</t>
  </si>
  <si>
    <t>722175003</t>
  </si>
  <si>
    <t>Potrubí z plastových trubek z polypropylenu PP-RCT svařovaných polyfúzně D 25 x 3,5</t>
  </si>
  <si>
    <t>698796209</t>
  </si>
  <si>
    <t>https://podminky.urs.cz/item/CS_URS_2025_01/722175003</t>
  </si>
  <si>
    <t>"vedení ve zdi SV" 3,3</t>
  </si>
  <si>
    <t>"stoupačka S2 (SV+TV)" 2+2</t>
  </si>
  <si>
    <t>"vedení v podhledu SV+TV" 5,7+4,3</t>
  </si>
  <si>
    <t>"stoupačka S4 (SV+TV)" 2+2</t>
  </si>
  <si>
    <t>722175004</t>
  </si>
  <si>
    <t>Potrubí z plastových trubek z polypropylenu PP-RCT svařovaných polyfúzně D 32 x 4,4</t>
  </si>
  <si>
    <t>1257149933</t>
  </si>
  <si>
    <t>https://podminky.urs.cz/item/CS_URS_2025_01/722175004</t>
  </si>
  <si>
    <t>"vedení v podlaze SV" 10</t>
  </si>
  <si>
    <t>"stoupačka S1" 6</t>
  </si>
  <si>
    <t>28654197</t>
  </si>
  <si>
    <t>redukce PPR vnitřní/vnější PPR D 25x20mm</t>
  </si>
  <si>
    <t>-835224559</t>
  </si>
  <si>
    <t>722181211</t>
  </si>
  <si>
    <t>Ochrana potrubí termoizolačními trubicemi z pěnového polyetylenu PE přilepenými v příčných a podélných spojích, tloušťky izolace do 6 mm, vnitřního průměru izolace DN do 22 mm</t>
  </si>
  <si>
    <t>1298717677</t>
  </si>
  <si>
    <t>https://podminky.urs.cz/item/CS_URS_2025_01/722181211</t>
  </si>
  <si>
    <t>"dle položky 722175002" 19</t>
  </si>
  <si>
    <t>722181212</t>
  </si>
  <si>
    <t>Ochrana potrubí termoizolačními trubicemi z pěnového polyetylenu PE přilepenými v příčných a podélných spojích, tloušťky izolace do 6 mm, vnitřního průměru izolace DN přes 22 do 32 mm</t>
  </si>
  <si>
    <t>-307211421</t>
  </si>
  <si>
    <t>https://podminky.urs.cz/item/CS_URS_2025_01/722181212</t>
  </si>
  <si>
    <t>"dle položky 722175003 + 722175004" 21,3+16</t>
  </si>
  <si>
    <t>722182013</t>
  </si>
  <si>
    <t>Podpůrný žlab pro potrubí průměru D 32</t>
  </si>
  <si>
    <t>566592550</t>
  </si>
  <si>
    <t>https://podminky.urs.cz/item/CS_URS_2025_01/722182013</t>
  </si>
  <si>
    <t>5"vedení v suterénu"</t>
  </si>
  <si>
    <t>722190402</t>
  </si>
  <si>
    <t>Zřízení přípojek na potrubí vyvedení a upevnění výpustek přes 25 do DN 50</t>
  </si>
  <si>
    <t>970010423</t>
  </si>
  <si>
    <t>https://podminky.urs.cz/item/CS_URS_2025_01/722190402</t>
  </si>
  <si>
    <t>myčka + pračka</t>
  </si>
  <si>
    <t>722219191</t>
  </si>
  <si>
    <t>Armatury přírubové montáž zemních souprav ostatních typů</t>
  </si>
  <si>
    <t>1052170633</t>
  </si>
  <si>
    <t>https://podminky.urs.cz/item/CS_URS_2025_01/722219191</t>
  </si>
  <si>
    <t>42291052</t>
  </si>
  <si>
    <t>souprava zemní pro navrtávací pas se šoupátkem Rd 1,25m</t>
  </si>
  <si>
    <t>-1847991802</t>
  </si>
  <si>
    <t>722220152</t>
  </si>
  <si>
    <t>Armatury s jedním závitem plastové (PPR) PN 20 (SDR 6) DN 20 x G 1/2"</t>
  </si>
  <si>
    <t>-627876072</t>
  </si>
  <si>
    <t>https://podminky.urs.cz/item/CS_URS_2025_01/722220152</t>
  </si>
  <si>
    <t>umyvadlo + dřez + myčka + sprcha</t>
  </si>
  <si>
    <t>2+2+1+2</t>
  </si>
  <si>
    <t>722240101</t>
  </si>
  <si>
    <t>Armatury z plastických hmot ventily (PPR) přímé DN 20</t>
  </si>
  <si>
    <t>-1565920572</t>
  </si>
  <si>
    <t>https://podminky.urs.cz/item/CS_URS_2025_01/722240101</t>
  </si>
  <si>
    <t>722232012</t>
  </si>
  <si>
    <t>Armatury se dvěma závity kulové kohouty PN 16 do 120°C podomítkové vnitřní závit G 3/4"</t>
  </si>
  <si>
    <t>596919924</t>
  </si>
  <si>
    <t>https://podminky.urs.cz/item/CS_URS_2025_01/722232012</t>
  </si>
  <si>
    <t>"WC" 1</t>
  </si>
  <si>
    <t>722262227</t>
  </si>
  <si>
    <t>Vodoměry pro vodu do 40°C závitové horizontální jednovtokové suchoběžné pro dálkový odečet G 3/4" x 130 mm Qn 4,0 R100</t>
  </si>
  <si>
    <t>-83001695</t>
  </si>
  <si>
    <t>https://podminky.urs.cz/item/CS_URS_2025_01/722262227</t>
  </si>
  <si>
    <t>722270101</t>
  </si>
  <si>
    <t>Vodoměrové sestavy závitové G 3/4"</t>
  </si>
  <si>
    <t>-2092159383</t>
  </si>
  <si>
    <t>https://podminky.urs.cz/item/CS_URS_2025_01/722270101</t>
  </si>
  <si>
    <t>722290246</t>
  </si>
  <si>
    <t>Zkoušky, proplach a desinfekce vodovodního potrubí zkoušky těsnosti vodovodního potrubí plastového do DN 40</t>
  </si>
  <si>
    <t>325747656</t>
  </si>
  <si>
    <t>https://podminky.urs.cz/item/CS_URS_2025_01/722290246</t>
  </si>
  <si>
    <t>19+21,3+16</t>
  </si>
  <si>
    <t>998722122</t>
  </si>
  <si>
    <t>Přesun hmot pro vnitřní vodovod stanovený z hmotnosti přesunovaného materiálu vodorovná dopravní vzdálenost do 50 m ruční (bez užití mechanizace) v objektech výšky přes 6 do 12 m</t>
  </si>
  <si>
    <t>726814729</t>
  </si>
  <si>
    <t>https://podminky.urs.cz/item/CS_URS_2025_01/998722122</t>
  </si>
  <si>
    <t>723170225</t>
  </si>
  <si>
    <t>Potrubí z plastových trubek vícevrstvé ochrana vícevrstvého potrubí korugovanými trubkami D 32</t>
  </si>
  <si>
    <t>-713859417</t>
  </si>
  <si>
    <t>https://podminky.urs.cz/item/CS_URS_2025_01/723170225</t>
  </si>
  <si>
    <t>0,45+0,45+0,234+0,6</t>
  </si>
  <si>
    <t>723181013</t>
  </si>
  <si>
    <t>Potrubí z měděných trubek polotvrdých, spojovaných lisováním Ø 22/1</t>
  </si>
  <si>
    <t>-948609478</t>
  </si>
  <si>
    <t>https://podminky.urs.cz/item/CS_URS_2025_01/723181013</t>
  </si>
  <si>
    <t>0,35+2,04+0,104+4,425+0,138+3+5,06+0,864+2+0,59 "plynovod 1NP,2NP"</t>
  </si>
  <si>
    <t>723230102</t>
  </si>
  <si>
    <t>Armatury se dvěma závity s protipožární armaturou PN 5 kulové uzávěry přímé závity vnitřní G 1/2" FF</t>
  </si>
  <si>
    <t>695669867</t>
  </si>
  <si>
    <t>https://podminky.urs.cz/item/CS_URS_2025_01/723230102</t>
  </si>
  <si>
    <t>723230104</t>
  </si>
  <si>
    <t>Armatury se dvěma závity s protipožární armaturou PN 5 kulové uzávěry přímé závity vnitřní G 1" FF</t>
  </si>
  <si>
    <t>-1611290291</t>
  </si>
  <si>
    <t>https://podminky.urs.cz/item/CS_URS_2025_01/723230104</t>
  </si>
  <si>
    <t>998723102</t>
  </si>
  <si>
    <t>Přesun hmot pro vnitřní plynovod stanovený z hmotnosti přesunovaného materiálu vodorovná dopravní vzdálenost do 50 m základní v objektech výšky přes 6 do 12 m</t>
  </si>
  <si>
    <t>-1681134332</t>
  </si>
  <si>
    <t>https://podminky.urs.cz/item/CS_URS_2025_01/998723102</t>
  </si>
  <si>
    <t>725112002</t>
  </si>
  <si>
    <t>Zařízení záchodů klozety keramické standardní samostatně stojící s hlubokým splachováním odpad svislý</t>
  </si>
  <si>
    <t>807113830</t>
  </si>
  <si>
    <t>https://podminky.urs.cz/item/CS_URS_2025_01/725112002</t>
  </si>
  <si>
    <t>725211602</t>
  </si>
  <si>
    <t>Umyvadla keramická bílá bez výtokových armatur připevněná na stěnu šrouby bez sloupu nebo krytu na sifon, šířka umyvadla 550 mm</t>
  </si>
  <si>
    <t>1944241489</t>
  </si>
  <si>
    <t>https://podminky.urs.cz/item/CS_URS_2025_01/725211602</t>
  </si>
  <si>
    <t>725241112</t>
  </si>
  <si>
    <t>Sprchové vaničky akrylátové čtvercové 900x900 mm</t>
  </si>
  <si>
    <t>-67970309</t>
  </si>
  <si>
    <t>https://podminky.urs.cz/item/CS_URS_2025_01/725241112</t>
  </si>
  <si>
    <t>725244103</t>
  </si>
  <si>
    <t>Sprchové dveře a zástěny dveře sprchové do niky rámové se skleněnou výplní tl. 5 mm otvíravé jednokřídlové, na vaničku šířky 900 mm</t>
  </si>
  <si>
    <t>-1519638867</t>
  </si>
  <si>
    <t>https://podminky.urs.cz/item/CS_URS_2025_01/725244103</t>
  </si>
  <si>
    <t>725311121</t>
  </si>
  <si>
    <t>Dřezy bez výtokových armatur jednoduché se zápachovou uzávěrkou nerezové s odkapávací plochou 560x480 mm a miskou</t>
  </si>
  <si>
    <t>2020394534</t>
  </si>
  <si>
    <t>https://podminky.urs.cz/item/CS_URS_2025_01/725311121</t>
  </si>
  <si>
    <t>725813111</t>
  </si>
  <si>
    <t>Ventily rohové bez připojovací trubičky nebo flexi hadičky G 1/2"</t>
  </si>
  <si>
    <t>1053322413</t>
  </si>
  <si>
    <t>https://podminky.urs.cz/item/CS_URS_2025_01/725813111</t>
  </si>
  <si>
    <t>"dřez"2</t>
  </si>
  <si>
    <t>"WC"1</t>
  </si>
  <si>
    <t>725813112</t>
  </si>
  <si>
    <t>Ventily rohové bez připojovací trubičky nebo flexi hadičky pračkové G 3/4"</t>
  </si>
  <si>
    <t>-1027923142</t>
  </si>
  <si>
    <t>https://podminky.urs.cz/item/CS_URS_2025_01/725813112</t>
  </si>
  <si>
    <t>"plynový kotel"2</t>
  </si>
  <si>
    <t>"pračka"1</t>
  </si>
  <si>
    <t>"myčka"1</t>
  </si>
  <si>
    <t>725821311</t>
  </si>
  <si>
    <t>Baterie dřezové nástěnné pákové s otáčivým kulatým ústím a délkou ramínka 200 mm</t>
  </si>
  <si>
    <t>2128918295</t>
  </si>
  <si>
    <t>https://podminky.urs.cz/item/CS_URS_2025_01/725821311</t>
  </si>
  <si>
    <t>725822613</t>
  </si>
  <si>
    <t>Baterie umyvadlové stojánkové pákové s výpustí</t>
  </si>
  <si>
    <t>-985064009</t>
  </si>
  <si>
    <t>https://podminky.urs.cz/item/CS_URS_2025_01/725822613</t>
  </si>
  <si>
    <t>725841321</t>
  </si>
  <si>
    <t>Baterie sprchové klasické s roztečí 100 mm</t>
  </si>
  <si>
    <t>-2069889302</t>
  </si>
  <si>
    <t>https://podminky.urs.cz/item/CS_URS_2025_01/725841321</t>
  </si>
  <si>
    <t>998725122</t>
  </si>
  <si>
    <t>Přesun hmot pro zařizovací předměty stanovený z hmotnosti přesunovaného materiálu vodorovná dopravní vzdálenost do 50 m ruční (bez užití mechanizace) v objektech výšky přes 6 do 12 m</t>
  </si>
  <si>
    <t>860930511</t>
  </si>
  <si>
    <t>https://podminky.urs.cz/item/CS_URS_2025_01/998725122</t>
  </si>
  <si>
    <t>58-M</t>
  </si>
  <si>
    <t>Revize vyhrazených technických zařízení</t>
  </si>
  <si>
    <t>580506001</t>
  </si>
  <si>
    <t>Domovní plynovody kontrola souladu provedené instalace s projektovou dokumentací plynovodu délky do 20 m</t>
  </si>
  <si>
    <t>úsek</t>
  </si>
  <si>
    <t>-2086466021</t>
  </si>
  <si>
    <t>https://podminky.urs.cz/item/CS_URS_2025_01/580506001</t>
  </si>
  <si>
    <t>580506007</t>
  </si>
  <si>
    <t>Domovní plynovody kontrola stavu domácího plynovodu, délky do 20 m</t>
  </si>
  <si>
    <t>1714623144</t>
  </si>
  <si>
    <t>https://podminky.urs.cz/item/CS_URS_2025_01/580506007</t>
  </si>
  <si>
    <t>580506010</t>
  </si>
  <si>
    <t>Domovní plynovody kontrola umístění a funkce hlavního uzávěru kuželového nebo kulového</t>
  </si>
  <si>
    <t>822340990</t>
  </si>
  <si>
    <t>https://podminky.urs.cz/item/CS_URS_2025_01/580506010</t>
  </si>
  <si>
    <t>580506013</t>
  </si>
  <si>
    <t>Domovní plynovody kontrola funkce dílčích uzávěrů kohoutů nebo kulových uzávěrů</t>
  </si>
  <si>
    <t>577150464</t>
  </si>
  <si>
    <t>https://podminky.urs.cz/item/CS_URS_2025_01/580506013</t>
  </si>
  <si>
    <t>580506017</t>
  </si>
  <si>
    <t>Domovní plynovody kontrola přetlaku za regulátorem domovním nebo bytovým bez demontáže</t>
  </si>
  <si>
    <t>1135517498</t>
  </si>
  <si>
    <t>https://podminky.urs.cz/item/CS_URS_2025_01/580506017</t>
  </si>
  <si>
    <t>580506042</t>
  </si>
  <si>
    <t>Domovní plynovody vypracování protokolu o tlakové zkoušce</t>
  </si>
  <si>
    <t>2058400788</t>
  </si>
  <si>
    <t>https://podminky.urs.cz/item/CS_URS_2025_01/580506042</t>
  </si>
  <si>
    <t>580507201</t>
  </si>
  <si>
    <t>Plynové kotle do 50 kW kontrola umístění a připojení</t>
  </si>
  <si>
    <t>-2012193191</t>
  </si>
  <si>
    <t>https://podminky.urs.cz/item/CS_URS_2025_01/580507201</t>
  </si>
  <si>
    <t>580507202</t>
  </si>
  <si>
    <t>Plynové kotle do 50 kW kontrola celkového technického stavu</t>
  </si>
  <si>
    <t>1418160577</t>
  </si>
  <si>
    <t>https://podminky.urs.cz/item/CS_URS_2025_01/580507202</t>
  </si>
  <si>
    <t>580507205</t>
  </si>
  <si>
    <t>Plynové kotle do 50 kW kontrola funkce kohoutu nebo kulového uzávěru</t>
  </si>
  <si>
    <t>692030141</t>
  </si>
  <si>
    <t>https://podminky.urs.cz/item/CS_URS_2025_01/580507205</t>
  </si>
  <si>
    <t>580507207</t>
  </si>
  <si>
    <t>Plynové kotle do 50 kW měření přetlaku plynu</t>
  </si>
  <si>
    <t>-1589958755</t>
  </si>
  <si>
    <t>https://podminky.urs.cz/item/CS_URS_2025_01/580507207</t>
  </si>
  <si>
    <t>580507208</t>
  </si>
  <si>
    <t>Plynové kotle do 50 kW uvedení kotle do provozu</t>
  </si>
  <si>
    <t>708112334</t>
  </si>
  <si>
    <t>https://podminky.urs.cz/item/CS_URS_2025_01/580507208</t>
  </si>
  <si>
    <t>580507219</t>
  </si>
  <si>
    <t>Plynové kotle do 50 kW kontrolní měření CO ve spalinách</t>
  </si>
  <si>
    <t>měření</t>
  </si>
  <si>
    <t>1163313214</t>
  </si>
  <si>
    <t>https://podminky.urs.cz/item/CS_URS_2025_01/580507219</t>
  </si>
  <si>
    <t>580507220</t>
  </si>
  <si>
    <t>Plynové kotle do 50 kW kontrolní měření CO2 ve spalinách</t>
  </si>
  <si>
    <t>-167560972</t>
  </si>
  <si>
    <t>https://podminky.urs.cz/item/CS_URS_2025_01/580507220</t>
  </si>
  <si>
    <t>580507221</t>
  </si>
  <si>
    <t>Plynové kotle do 50 kW kontrolní měření teploty spalin</t>
  </si>
  <si>
    <t>252065590</t>
  </si>
  <si>
    <t>https://podminky.urs.cz/item/CS_URS_2025_01/580507221</t>
  </si>
  <si>
    <t>580507222</t>
  </si>
  <si>
    <t>Plynové kotle do 50 kW kontrolní měření komínového tahu</t>
  </si>
  <si>
    <t>1926609121</t>
  </si>
  <si>
    <t>https://podminky.urs.cz/item/CS_URS_2025_01/580507222</t>
  </si>
  <si>
    <t>580507223</t>
  </si>
  <si>
    <t>Plynové kotle do 50 kW kontrolní měření CO v ovzduší</t>
  </si>
  <si>
    <t>-378090133</t>
  </si>
  <si>
    <t>https://podminky.urs.cz/item/CS_URS_2025_01/580507223</t>
  </si>
  <si>
    <t>HZS4212</t>
  </si>
  <si>
    <t>Hodinové zúčtovací sazby ostatních profesí revizní a kontrolní činnost revizní technik specialista</t>
  </si>
  <si>
    <t>-896996851</t>
  </si>
  <si>
    <t>https://podminky.urs.cz/item/CS_URS_2025_01/HZS4212</t>
  </si>
  <si>
    <t>5"revize pro UTZ"</t>
  </si>
  <si>
    <t>4"TBZ"</t>
  </si>
  <si>
    <t>4"prohlídka a zkouška zařízení po výstavbě"</t>
  </si>
  <si>
    <t>4"administrativa - zajištění opravy průkazu UTZ č. PZ 0241/02-S.52 č.j. 2-8746/02-DÚ"</t>
  </si>
  <si>
    <t>004 - UT + VZT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</si>
  <si>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</si>
  <si>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</si>
  <si>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</si>
  <si>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</si>
  <si>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</si>
  <si>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>945421110</t>
  </si>
  <si>
    <t>Hydraulická zvedací plošina včetně obsluhy instalovaná na automobilovém podvozku, výšky zdvihu do 18 m</t>
  </si>
  <si>
    <t>-562462848</t>
  </si>
  <si>
    <t>https://podminky.urs.cz/item/CS_URS_2025_01/945421110</t>
  </si>
  <si>
    <t xml:space="preserve">1,6"montáž venkovní  větracích mřížek</t>
  </si>
  <si>
    <t>731</t>
  </si>
  <si>
    <t>Ústřední vytápění - kotelny</t>
  </si>
  <si>
    <t>731244208</t>
  </si>
  <si>
    <t>Kotle ocelové teplovodní plynové závěsné kondenzační s průtokovým ohřevem TV 2,65-24,9 kW</t>
  </si>
  <si>
    <t>1694813463</t>
  </si>
  <si>
    <t>https://podminky.urs.cz/item/CS_URS_2025_01/731244208</t>
  </si>
  <si>
    <t>731810312</t>
  </si>
  <si>
    <t>Nucené odtahy spalin od kondenzačních kotlů soustředným potrubím vedeným vodorovně vnější stěnou, průměru 80/125 mm</t>
  </si>
  <si>
    <t>884323796</t>
  </si>
  <si>
    <t>https://podminky.urs.cz/item/CS_URS_2025_01/731810312</t>
  </si>
  <si>
    <t>731810332</t>
  </si>
  <si>
    <t>Nucené odtahy spalin od kondenzačních kotlů soustředným potrubím vedeným svisle šikmou střechou, průměru 80/125 mm</t>
  </si>
  <si>
    <t>-592836427</t>
  </si>
  <si>
    <t>https://podminky.urs.cz/item/CS_URS_2025_01/731810332</t>
  </si>
  <si>
    <t>731810342</t>
  </si>
  <si>
    <t>Nucené odtahy spalin od kondenzačních kotlů prodloužení soustředného potrubí, průměru 80/125 mm</t>
  </si>
  <si>
    <t>-114165132</t>
  </si>
  <si>
    <t>https://podminky.urs.cz/item/CS_URS_2025_01/731810342</t>
  </si>
  <si>
    <t>998731122</t>
  </si>
  <si>
    <t>Přesun hmot pro kotelny stanovený z hmotnosti přesunovaného materiálu vodorovná dopravní vzdálenost do 50 m ruční (bez užití mechanizace) v objektech výšky přes 6 do 12 m</t>
  </si>
  <si>
    <t>1339522830</t>
  </si>
  <si>
    <t>https://podminky.urs.cz/item/CS_URS_2025_01/998731122</t>
  </si>
  <si>
    <t>733</t>
  </si>
  <si>
    <t>Ústřední vytápění - rozvodné potrubí</t>
  </si>
  <si>
    <t>733222102</t>
  </si>
  <si>
    <t>Potrubí z trubek měděných polotvrdých spojovaných měkkým pájením Ø 15/1</t>
  </si>
  <si>
    <t>1862185243</t>
  </si>
  <si>
    <t>https://podminky.urs.cz/item/CS_URS_2025_01/733222102</t>
  </si>
  <si>
    <t>(1,257+2,64+2,78+1,93)*2</t>
  </si>
  <si>
    <t>733222103</t>
  </si>
  <si>
    <t>Potrubí z trubek měděných polotvrdých spojovaných měkkým pájením Ø 18/1</t>
  </si>
  <si>
    <t>1628289519</t>
  </si>
  <si>
    <t>https://podminky.urs.cz/item/CS_URS_2025_01/733222103</t>
  </si>
  <si>
    <t>(4,168+0,12+0,34)*2</t>
  </si>
  <si>
    <t>733222104</t>
  </si>
  <si>
    <t>Potrubí z trubek měděných polotvrdých spojovaných měkkým pájením Ø 22/1</t>
  </si>
  <si>
    <t>-670255237</t>
  </si>
  <si>
    <t>https://podminky.urs.cz/item/CS_URS_2025_01/733222104</t>
  </si>
  <si>
    <t>(1,722+4,09+5,66+0,9+1,46)*2</t>
  </si>
  <si>
    <t>998733122</t>
  </si>
  <si>
    <t>Přesun hmot pro rozvody potrubí stanovený z hmotnosti přesunovaného materiálu vodorovná dopravní vzdálenost do 50 m ruční (bez užití mechanizace) v objektech výšky přes 6 do 12 m</t>
  </si>
  <si>
    <t>929121654</t>
  </si>
  <si>
    <t>https://podminky.urs.cz/item/CS_URS_2025_01/998733122</t>
  </si>
  <si>
    <t>734</t>
  </si>
  <si>
    <t>Ústřední vytápění - armatury</t>
  </si>
  <si>
    <t>734211118</t>
  </si>
  <si>
    <t>Ventily odvzdušňovací závitové automatické PN 14 do 120°C G 1/4</t>
  </si>
  <si>
    <t>1671224808</t>
  </si>
  <si>
    <t>https://podminky.urs.cz/item/CS_URS_2025_01/734211118</t>
  </si>
  <si>
    <t>734261233</t>
  </si>
  <si>
    <t>Šroubení topenářské PN 16 do 120°C přímé G 1/2</t>
  </si>
  <si>
    <t>-1993447753</t>
  </si>
  <si>
    <t>https://podminky.urs.cz/item/CS_URS_2025_01/734261233</t>
  </si>
  <si>
    <t>734291123</t>
  </si>
  <si>
    <t>Ostatní armatury kohouty plnicí a vypouštěcí PN 10 do 90°C G 1/2</t>
  </si>
  <si>
    <t>27732172</t>
  </si>
  <si>
    <t>https://podminky.urs.cz/item/CS_URS_2025_01/734291123</t>
  </si>
  <si>
    <t>998734122</t>
  </si>
  <si>
    <t>Přesun hmot pro armatury stanovený z hmotnosti přesunovaného materiálu vodorovná dopravní vzdálenost do 50 m ruční (bez užití mechanizace) v objektech výšky přes 6 do 12 m</t>
  </si>
  <si>
    <t>-1654167141</t>
  </si>
  <si>
    <t>https://podminky.urs.cz/item/CS_URS_2025_01/998734122</t>
  </si>
  <si>
    <t>735</t>
  </si>
  <si>
    <t>Ústřední vytápění - otopná tělesa</t>
  </si>
  <si>
    <t>735151493</t>
  </si>
  <si>
    <t>Otopná tělesa panelová dvoudesková PN 1,0 MPa, T do 110°C s jednou přídavnou přestupní plochou výšky tělesa 900 mm stavební délky / výkonu 600 mm / 1052 W</t>
  </si>
  <si>
    <t>-300717727</t>
  </si>
  <si>
    <t>https://podminky.urs.cz/item/CS_URS_2025_01/735151493</t>
  </si>
  <si>
    <t>735151659</t>
  </si>
  <si>
    <t>Otopná tělesa panelová třídesková PN 1,0 MPa, T do 110°C se třemi přídavnými přestupními plochami výšky tělesa 500 mm stavební délky / výkonu 1200 mm / 2495 W</t>
  </si>
  <si>
    <t>2083808490</t>
  </si>
  <si>
    <t>https://podminky.urs.cz/item/CS_URS_2025_01/735151659</t>
  </si>
  <si>
    <t>735151661</t>
  </si>
  <si>
    <t>Otopná tělesa panelová třídesková PN 1,0 MPa, T do 110°C se třemi přídavnými přestupními plochami výšky tělesa 500 mm stavební délky / výkonu 1600 mm / 3326 W</t>
  </si>
  <si>
    <t>1708204093</t>
  </si>
  <si>
    <t>https://podminky.urs.cz/item/CS_URS_2025_01/735151661</t>
  </si>
  <si>
    <t>735160111</t>
  </si>
  <si>
    <t>Otopná tělesa trubková teplovodní na stěnu výšky tělesa 900 mm, délky 450 mm</t>
  </si>
  <si>
    <t>1676786162</t>
  </si>
  <si>
    <t>https://podminky.urs.cz/item/CS_URS_2025_01/735160111</t>
  </si>
  <si>
    <t>998735122</t>
  </si>
  <si>
    <t>Přesun hmot pro otopná tělesa stanovený z hmotnosti přesunovaného materiálu vodorovná dopravní vzdálenost do 50 m ruční (bez užití mechanizace) v objektech výšky přes 6 do 12 m</t>
  </si>
  <si>
    <t>1782333685</t>
  </si>
  <si>
    <t>https://podminky.urs.cz/item/CS_URS_2025_01/998735122</t>
  </si>
  <si>
    <t>751</t>
  </si>
  <si>
    <t>Vzduchotechnika</t>
  </si>
  <si>
    <t>751377011</t>
  </si>
  <si>
    <t>Montáž odsávacích stropů, zákrytů odsávacího zákrytu (digestoř) bytového vestavěného</t>
  </si>
  <si>
    <t>932480079</t>
  </si>
  <si>
    <t>https://podminky.urs.cz/item/CS_URS_2025_01/751377011</t>
  </si>
  <si>
    <t>1"kuchyňská linka"</t>
  </si>
  <si>
    <t>42958001</t>
  </si>
  <si>
    <t>odsavač par vestavěný výsuvný (digestoř) nerez, max. výkon 640 m3/hod</t>
  </si>
  <si>
    <t>775883185</t>
  </si>
  <si>
    <t>751398022</t>
  </si>
  <si>
    <t>Montáž ostatních zařízení větrací mřížky stěnové, průřezu přes 0,04 do 0,100 m2</t>
  </si>
  <si>
    <t>533325499</t>
  </si>
  <si>
    <t>https://podminky.urs.cz/item/CS_URS_2025_01/751398022</t>
  </si>
  <si>
    <t>2*2"odvětrání komory 2P05"</t>
  </si>
  <si>
    <t>56245650</t>
  </si>
  <si>
    <t>mřížka větrací kruhová plast se síťovinou 75mm</t>
  </si>
  <si>
    <t>1621914666</t>
  </si>
  <si>
    <t>2"exteriér"</t>
  </si>
  <si>
    <t>56245613</t>
  </si>
  <si>
    <t>mřížka větrací hranatá plast se žaluzií 150x150mm</t>
  </si>
  <si>
    <t>-746034613</t>
  </si>
  <si>
    <t>2"interiér"</t>
  </si>
  <si>
    <t>751537012</t>
  </si>
  <si>
    <t>Montáž potrubí ohebného kruhového neizolovaného z Al laminátové hadice, průměru přes 100 do 200 mm</t>
  </si>
  <si>
    <t>174012464</t>
  </si>
  <si>
    <t>https://podminky.urs.cz/item/CS_URS_2025_01/751537012</t>
  </si>
  <si>
    <t>42981623</t>
  </si>
  <si>
    <t>hadice neizolovaná z Al-polyesteru vyztužená drátem D 127mm, l=10m</t>
  </si>
  <si>
    <t>-1252419325</t>
  </si>
  <si>
    <t>1,2*1,2 'Přepočtené koeficientem množství</t>
  </si>
  <si>
    <t>998751121</t>
  </si>
  <si>
    <t>Přesun hmot pro vzduchotechniku stanovený z hmotnosti přesunovaného materiálu vodorovná dopravní vzdálenost do 100 m ruční (bez užití mechanizace) v objektech výšky do 12 m</t>
  </si>
  <si>
    <t>2142806241</t>
  </si>
  <si>
    <t>https://podminky.urs.cz/item/CS_URS_2025_01/998751121</t>
  </si>
  <si>
    <t>005 - PBŘ</t>
  </si>
  <si>
    <t xml:space="preserve">    727 - Zdravotechnika - protipožární ochrana</t>
  </si>
  <si>
    <t xml:space="preserve">    742 - Elektroinstalace - slaboproud</t>
  </si>
  <si>
    <t>953943211</t>
  </si>
  <si>
    <t>Osazování drobných kovových předmětů kotvených do stěny hasicího přístroje</t>
  </si>
  <si>
    <t>-2139913985</t>
  </si>
  <si>
    <t>https://podminky.urs.cz/item/CS_URS_2025_01/953943211</t>
  </si>
  <si>
    <t>1+1"osazení v P1.01/N2 ve 2.NP + osazení u rozvaděče el. energie v 1.NP u vstupu v blízkosti el. rozváděče"</t>
  </si>
  <si>
    <t>44932114</t>
  </si>
  <si>
    <t>přístroj hasicí ruční práškový PG 6 LE</t>
  </si>
  <si>
    <t>21062427</t>
  </si>
  <si>
    <t>727</t>
  </si>
  <si>
    <t>Zdravotechnika - protipožární ochrana</t>
  </si>
  <si>
    <t>727113042</t>
  </si>
  <si>
    <t>Protipožární trubní ucpávky ocelového potrubí s nehořlavou izolací prostup stropem tloušťky 150 mm požární odolnost EI 90-120 DN 32</t>
  </si>
  <si>
    <t>-1936197724</t>
  </si>
  <si>
    <t>https://podminky.urs.cz/item/CS_URS_2025_01/727113042</t>
  </si>
  <si>
    <t>1"ucpávka plynovodu chránička DN 28x1,5"</t>
  </si>
  <si>
    <t>727113045</t>
  </si>
  <si>
    <t>Protipožární trubní ucpávky ocelového potrubí s nehořlavou izolací prostup stropem tloušťky 150 mm požární odolnost EI 90-120 DN 80</t>
  </si>
  <si>
    <t>546474953</t>
  </si>
  <si>
    <t>https://podminky.urs.cz/item/CS_URS_2025_01/727113045</t>
  </si>
  <si>
    <t>2"ZTI kanalizace stupačky K2 a K3"</t>
  </si>
  <si>
    <t>727113046</t>
  </si>
  <si>
    <t>Protipožární trubní ucpávky ocelového potrubí s nehořlavou izolací prostup stropem tloušťky 150 mm požární odolnost EI 90-120 DN 100</t>
  </si>
  <si>
    <t>1481797019</t>
  </si>
  <si>
    <t>https://podminky.urs.cz/item/CS_URS_2025_01/727113046</t>
  </si>
  <si>
    <t>1"ZTI kanalizace K1"</t>
  </si>
  <si>
    <t>742</t>
  </si>
  <si>
    <t>Elektroinstalace - slaboproud</t>
  </si>
  <si>
    <t>742210121</t>
  </si>
  <si>
    <t>Montáž hlásiče automatického bodového</t>
  </si>
  <si>
    <t>480173768</t>
  </si>
  <si>
    <t>https://podminky.urs.cz/item/CS_URS_2025_01/742210121</t>
  </si>
  <si>
    <t>1"2P04 bytová jednotka"</t>
  </si>
  <si>
    <t>59081433</t>
  </si>
  <si>
    <t>hlásič teplotní interaktivní konvenční</t>
  </si>
  <si>
    <t>1230644775</t>
  </si>
  <si>
    <t>HZS4211</t>
  </si>
  <si>
    <t>Hodinové zúčtovací sazby ostatních profesí revizní a kontrolní činnost revizní technik</t>
  </si>
  <si>
    <t>1827931057</t>
  </si>
  <si>
    <t>https://podminky.urs.cz/item/CS_URS_2025_01/HZS4211</t>
  </si>
  <si>
    <t>3"revize PBZ"</t>
  </si>
  <si>
    <t>4"zpracování DSPS a dokladové části pro PBZ"</t>
  </si>
  <si>
    <t>007 - elektroinstalace</t>
  </si>
  <si>
    <t>007/1.1 - elektroinstalace bytu</t>
  </si>
  <si>
    <t xml:space="preserve">    741 - Elektroinstalace - silnoproud</t>
  </si>
  <si>
    <t>741</t>
  </si>
  <si>
    <t>Elektroinstalace - silnoproud</t>
  </si>
  <si>
    <t>741110022</t>
  </si>
  <si>
    <t>Montáž trubek elektroinstalačních s nasunutím nebo našroubováním do krabic plastových tuhých, uložených pod omítku, vnější Ø přes 23 do 35 mm</t>
  </si>
  <si>
    <t>2119505440</t>
  </si>
  <si>
    <t>https://podminky.urs.cz/item/CS_URS_2025_01/741110022</t>
  </si>
  <si>
    <t>11.057.901</t>
  </si>
  <si>
    <t>trubka elektroinstalační ohebná z PVC bílá d 29mm</t>
  </si>
  <si>
    <t>-484573604</t>
  </si>
  <si>
    <t>Poznámka k položce:_x000d_
(ČSN) 2329</t>
  </si>
  <si>
    <t>34140826</t>
  </si>
  <si>
    <t>vodič propojovací jádro Cu plné izolace PVC 450/750V (H07V-U) 1x6mm2</t>
  </si>
  <si>
    <t>-740421397</t>
  </si>
  <si>
    <t>Poznámka k položce:_x000d_
H07V-U CY, průměr vodiče 4,1mm</t>
  </si>
  <si>
    <t>11.057.899</t>
  </si>
  <si>
    <t>trubka elektroinstalační ohebná z PVC bílá d 23mm</t>
  </si>
  <si>
    <t>1333228932</t>
  </si>
  <si>
    <t>Poznámka k položce:_x000d_
(ČSN) 2323</t>
  </si>
  <si>
    <t>741110061</t>
  </si>
  <si>
    <t>Montáž trubek elektroinstalačních s nasunutím nebo našroubováním do krabic plastových ohebných, uložených pod omítku, vnější Ø přes 11 do 23 mm</t>
  </si>
  <si>
    <t>-1733334327</t>
  </si>
  <si>
    <t>https://podminky.urs.cz/item/CS_URS_2025_01/741110061</t>
  </si>
  <si>
    <t>741110062</t>
  </si>
  <si>
    <t>Montáž trubek elektroinstalačních s nasunutím nebo našroubováním do krabic plastových ohebných, uložených pod omítku, vnější Ø přes 23 do 35 mm</t>
  </si>
  <si>
    <t>1840528977</t>
  </si>
  <si>
    <t>https://podminky.urs.cz/item/CS_URS_2025_01/741110062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</si>
  <si>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</si>
  <si>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</si>
  <si>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132579891</t>
  </si>
  <si>
    <t>https://podminky.urs.cz/item/CS_URS_2025_01/741112001</t>
  </si>
  <si>
    <t>34571450</t>
  </si>
  <si>
    <t>krabice pod omítku PVC přístrojová kruhová D 70mm</t>
  </si>
  <si>
    <t>854488167</t>
  </si>
  <si>
    <t>-1647913631</t>
  </si>
  <si>
    <t>34571457</t>
  </si>
  <si>
    <t>krabice pod omítku PVC odbočná kruhová D 70mm s víčkem</t>
  </si>
  <si>
    <t>-827432989</t>
  </si>
  <si>
    <t>286498307</t>
  </si>
  <si>
    <t>34571458</t>
  </si>
  <si>
    <t>krabice pod omítku PVC odbočná kruhová D 100mm s víčkem</t>
  </si>
  <si>
    <t>372634442</t>
  </si>
  <si>
    <t>741120003</t>
  </si>
  <si>
    <t>Montáž vodičů izolovaných měděných bez ukončení uložených pod omítku plných a laněných (např. CY), průřezu žíly 10 až 16 mm2</t>
  </si>
  <si>
    <t>318677243</t>
  </si>
  <si>
    <t>https://podminky.urs.cz/item/CS_URS_2025_01/741120003</t>
  </si>
  <si>
    <t>34141029</t>
  </si>
  <si>
    <t>vodič propojovací flexibilní jádro Cu lanované izolace PVC 450/750V (H07V-K) 1x16mm2</t>
  </si>
  <si>
    <t>-322412336</t>
  </si>
  <si>
    <t>Poznámka k položce:_x000d_
H07V-K CYA, průměr vodiče 8,1mm</t>
  </si>
  <si>
    <t>"propoj z elektroměru do rozvaděče RB01"15</t>
  </si>
  <si>
    <t>15*1,15 'Přepočtené koeficientem množství</t>
  </si>
  <si>
    <t>741122011</t>
  </si>
  <si>
    <t>Montáž kabelů měděných bez ukončení uložených pod omítku plných kulatých (např. CYKY), počtu a průřezu žil 2x1,5 až 2,5 mm2</t>
  </si>
  <si>
    <t>1566141836</t>
  </si>
  <si>
    <t>https://podminky.urs.cz/item/CS_URS_2025_01/741122011</t>
  </si>
  <si>
    <t>PKB.711017</t>
  </si>
  <si>
    <t>CYKY-O 2x1,5</t>
  </si>
  <si>
    <t>km</t>
  </si>
  <si>
    <t>1249629318</t>
  </si>
  <si>
    <t>"napojení zvonku u domovních dveří"0,004</t>
  </si>
  <si>
    <t>"napojení vypínače pro světlo na WC"0,002</t>
  </si>
  <si>
    <t>"napojení vypínače pro ventilátor na WC"0,002</t>
  </si>
  <si>
    <t>"napojení vypínače pro světlo do koupelny"0,002</t>
  </si>
  <si>
    <t>"napojení vypínače pro světlo v koupelně-zrcadlo"0,002</t>
  </si>
  <si>
    <t>"napojení vypínače pro ventilátoru do koupelny"0,002</t>
  </si>
  <si>
    <t>"napojení vypínače pro světlo v komoře"0,002</t>
  </si>
  <si>
    <t>"napojení křížového vypínače v chodbě"0,004</t>
  </si>
  <si>
    <t>741122015</t>
  </si>
  <si>
    <t>Montáž kabelů měděných bez ukončení uložených pod omítku plných kulatých (např. CYKY), počtu a průřezu žil 3x1,5 mm2</t>
  </si>
  <si>
    <t>1237579566</t>
  </si>
  <si>
    <t>https://podminky.urs.cz/item/CS_URS_2025_01/741122015</t>
  </si>
  <si>
    <t>PKB.711018</t>
  </si>
  <si>
    <t>CYKY-J 3x1,5</t>
  </si>
  <si>
    <t>451719451</t>
  </si>
  <si>
    <t>"místnost WC"0,01</t>
  </si>
  <si>
    <t>"místnost kouplena" 0,019</t>
  </si>
  <si>
    <t>"místnost komora"0,006</t>
  </si>
  <si>
    <t>"místnost chodba"0,054</t>
  </si>
  <si>
    <t>"místnost pokoj01"0,015</t>
  </si>
  <si>
    <t>"místnost pokoj02"0,016</t>
  </si>
  <si>
    <t>"místnost pokoj03 + KK"0,023</t>
  </si>
  <si>
    <t>PKB.711019</t>
  </si>
  <si>
    <t>CYKY-O 3x1,5</t>
  </si>
  <si>
    <t>1502944966</t>
  </si>
  <si>
    <t>"místnost chodba"0,004</t>
  </si>
  <si>
    <t>"místnost pokoj01"0,011</t>
  </si>
  <si>
    <t>"místnost pokoj02"0,011</t>
  </si>
  <si>
    <t>"místnost pokoj03+KK"0,011</t>
  </si>
  <si>
    <t>741122016</t>
  </si>
  <si>
    <t>Montáž kabelů měděných bez ukončení uložených pod omítku plných kulatých (např. CYKY), počtu a průřezu žil 3x2,5 až 6 mm2</t>
  </si>
  <si>
    <t>1668479565</t>
  </si>
  <si>
    <t>https://podminky.urs.cz/item/CS_URS_2025_01/741122016</t>
  </si>
  <si>
    <t>PKB.711021</t>
  </si>
  <si>
    <t>CYKY-J 3x2,5</t>
  </si>
  <si>
    <t>-1290671813</t>
  </si>
  <si>
    <t>"místnost WC"0,003</t>
  </si>
  <si>
    <t>"místnost kouplena" 0,013</t>
  </si>
  <si>
    <t>"místnost komora"0,001</t>
  </si>
  <si>
    <t>"místnost chodba"0,105</t>
  </si>
  <si>
    <t>"místnost pokoj01"0,038</t>
  </si>
  <si>
    <t>"místnost pokoj02"0,037</t>
  </si>
  <si>
    <t>"místnost pokoj03 + KK"0,051</t>
  </si>
  <si>
    <t>"místnost ppůda"0,001</t>
  </si>
  <si>
    <t>741122024</t>
  </si>
  <si>
    <t>Montáž kabelů měděných bez ukončení uložených pod omítku plných kulatých (např. CYKY), počtu a průřezu žil 4x10 mm2</t>
  </si>
  <si>
    <t>-1823821520</t>
  </si>
  <si>
    <t>https://podminky.urs.cz/item/CS_URS_2025_01/741122024</t>
  </si>
  <si>
    <t>34111076</t>
  </si>
  <si>
    <t>kabel instalační jádro Cu plné izolace PVC plášť PVC 450/750V (CYKY) 4x10mm2</t>
  </si>
  <si>
    <t>1285765856</t>
  </si>
  <si>
    <t>Poznámka k položce:_x000d_
CYKY, průměr kabelu 16,1mm</t>
  </si>
  <si>
    <t>741122031</t>
  </si>
  <si>
    <t>Montáž kabelů měděných bez ukončení uložených pod omítku plných kulatých (např. CYKY), počtu a průřezu žil 5x1,5 až 2,5 mm2</t>
  </si>
  <si>
    <t>1821153193</t>
  </si>
  <si>
    <t>https://podminky.urs.cz/item/CS_URS_2025_01/741122031</t>
  </si>
  <si>
    <t>PKB.711031</t>
  </si>
  <si>
    <t>CYKY-J 5x1,5</t>
  </si>
  <si>
    <t>1415628931</t>
  </si>
  <si>
    <t>"místnost chodba"0,018</t>
  </si>
  <si>
    <t>741122432</t>
  </si>
  <si>
    <t>Montáž kabelů měděných bez ukončení uložených volně nebo v liště plných kulatých pancéřovaných (např. CYKYDY) počtu a průřezu žil 5x2,5 až 4 mm2</t>
  </si>
  <si>
    <t>1291427339</t>
  </si>
  <si>
    <t>https://podminky.urs.cz/item/CS_URS_2025_01/741122432</t>
  </si>
  <si>
    <t>PKB.711032</t>
  </si>
  <si>
    <t>CYKY-J 5x2,5</t>
  </si>
  <si>
    <t>143323136</t>
  </si>
  <si>
    <t>"místnost chodba"0,006</t>
  </si>
  <si>
    <t>"místnost kuchyně"0,006</t>
  </si>
  <si>
    <t>741130001</t>
  </si>
  <si>
    <t>Ukončení vodičů izolovaných s označením a zapojením v rozváděči nebo na přístroji, průřezu žíly do 2,5 mm2</t>
  </si>
  <si>
    <t>-1644350573</t>
  </si>
  <si>
    <t>https://podminky.urs.cz/item/CS_URS_2025_01/741130001</t>
  </si>
  <si>
    <t>741130005</t>
  </si>
  <si>
    <t>Ukončení vodičů izolovaných s označením a zapojením v rozváděči nebo na přístroji, průřezu žíly do 10 mm2</t>
  </si>
  <si>
    <t>-912244590</t>
  </si>
  <si>
    <t>https://podminky.urs.cz/item/CS_URS_2025_01/741130005</t>
  </si>
  <si>
    <t>741130006</t>
  </si>
  <si>
    <t>Ukončení vodičů izolovaných s označením a zapojením v rozváděči nebo na přístroji, průřezu žíly do 16 mm2</t>
  </si>
  <si>
    <t>-1710635611</t>
  </si>
  <si>
    <t>https://podminky.urs.cz/item/CS_URS_2025_01/741130006</t>
  </si>
  <si>
    <t>741210001</t>
  </si>
  <si>
    <t>Montáž rozvodnic oceloplechových nebo plastových bez zapojení vodičů běžných, hmotnosti do 20 kg</t>
  </si>
  <si>
    <t>1231858174</t>
  </si>
  <si>
    <t>https://podminky.urs.cz/item/CS_URS_2025_01/741210001</t>
  </si>
  <si>
    <t>35713139</t>
  </si>
  <si>
    <t>rozvodnice zapuštěná, průhledné dveře, 1 řada, šířka 14 modulárních jednotek</t>
  </si>
  <si>
    <t>336392446</t>
  </si>
  <si>
    <t>"rozvaděč pro datové a TV rozvody"1</t>
  </si>
  <si>
    <t>741310001</t>
  </si>
  <si>
    <t>Montáž spínačů jedno nebo dvoupólových nástěnných se zapojením vodičů, pro prostředí normální spínačů, řazení 1-jednopólových</t>
  </si>
  <si>
    <t>1331154093</t>
  </si>
  <si>
    <t>https://podminky.urs.cz/item/CS_URS_2025_01/741310001</t>
  </si>
  <si>
    <t>34539010</t>
  </si>
  <si>
    <t>přístroj spínače jednopólového, řazení 1, 1So bezšroubové svorky</t>
  </si>
  <si>
    <t>-1581513987</t>
  </si>
  <si>
    <t>ABB.3558AA651B</t>
  </si>
  <si>
    <t>Kryt spínače jednoduchý Tango®</t>
  </si>
  <si>
    <t>75383338</t>
  </si>
  <si>
    <t>Poznámka k položce:_x000d_
bílá</t>
  </si>
  <si>
    <t>ABB.3901AB10B</t>
  </si>
  <si>
    <t>Rámeček jednonásobný Tango®</t>
  </si>
  <si>
    <t>-1716358728</t>
  </si>
  <si>
    <t>741310003</t>
  </si>
  <si>
    <t>Montáž spínačů jedno nebo dvoupólových nástěnných se zapojením vodičů, pro prostředí normální spínačů, řazení 2-dvoupólových</t>
  </si>
  <si>
    <t>-1944263314</t>
  </si>
  <si>
    <t>https://podminky.urs.cz/item/CS_URS_2025_01/741310003</t>
  </si>
  <si>
    <t>34539004</t>
  </si>
  <si>
    <t>přístroj přepínače křížového, řazení 7, 7So šroubové svorky</t>
  </si>
  <si>
    <t>951364304</t>
  </si>
  <si>
    <t>741310011</t>
  </si>
  <si>
    <t>Montáž spínačů jedno nebo dvoupólových nástěnných se zapojením vodičů, pro prostředí normální ovladačů, řazení 1/0-tlačítkových zapínacích</t>
  </si>
  <si>
    <t>1285308130</t>
  </si>
  <si>
    <t>https://podminky.urs.cz/item/CS_URS_2025_01/741310011</t>
  </si>
  <si>
    <t>34539009</t>
  </si>
  <si>
    <t>přístroj ovládače zapínacího, řazení 1/0, 1/0S, 1/0So šroubové svorky</t>
  </si>
  <si>
    <t>1247352208</t>
  </si>
  <si>
    <t>741313072</t>
  </si>
  <si>
    <t>Montáž zásuvek domovních se zapojením vodičů šroubové připojení chráněných v krabici 10/16 A, pro prostředí normální, provedení 2P + PE</t>
  </si>
  <si>
    <t>-1752547351</t>
  </si>
  <si>
    <t>https://podminky.urs.cz/item/CS_URS_2025_01/741313072</t>
  </si>
  <si>
    <t>ABB.5518AA2359B</t>
  </si>
  <si>
    <t>Zásuvka jednonásobná s ochranným kolíkem, s clonkami Tango®</t>
  </si>
  <si>
    <t>-570249987</t>
  </si>
  <si>
    <t>741313073</t>
  </si>
  <si>
    <t>Montáž zásuvek domovních se zapojením vodičů šroubové připojení chráněných v krabici 10/16 A, pro prostředí normální, provedení 2P + PE dvojí zapojení pro průběžnou montáž</t>
  </si>
  <si>
    <t>1305533134</t>
  </si>
  <si>
    <t>https://podminky.urs.cz/item/CS_URS_2025_01/741313073</t>
  </si>
  <si>
    <t>1243546209</t>
  </si>
  <si>
    <t>ABB.5512A2359B</t>
  </si>
  <si>
    <t>Zásuvka dvojnásobná s ochrannými kolíky, s clonkami Tango®</t>
  </si>
  <si>
    <t>60149442</t>
  </si>
  <si>
    <t>741372022</t>
  </si>
  <si>
    <t>Montáž svítidel s integrovaným zdrojem LED se zapojením vodičů interiérových přisazených nástěnných hranatých nebo kruhových, plochy přes 0,09 do 0,36 m2</t>
  </si>
  <si>
    <t>784149478</t>
  </si>
  <si>
    <t>https://podminky.urs.cz/item/CS_URS_2025_01/741372022</t>
  </si>
  <si>
    <t>34825002</t>
  </si>
  <si>
    <t>svítidlo interiérové stropní přisazené kruhové D 300-450mm 1200-1900lm</t>
  </si>
  <si>
    <t>332169931</t>
  </si>
  <si>
    <t>"předsíň"3</t>
  </si>
  <si>
    <t>"komora"1</t>
  </si>
  <si>
    <t>"koupelna"2</t>
  </si>
  <si>
    <t>34825003</t>
  </si>
  <si>
    <t>svítidlo interiérové stropní přisazené kruhové D 300-450mm 1900-2500lm</t>
  </si>
  <si>
    <t>-1174635478</t>
  </si>
  <si>
    <t>"pokoj01"2</t>
  </si>
  <si>
    <t>"pokoj02"2</t>
  </si>
  <si>
    <t>"pokoj03"4</t>
  </si>
  <si>
    <t>7499250515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</si>
  <si>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</si>
  <si>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ÚOŽI 2024 01</t>
  </si>
  <si>
    <t>-2106734247</t>
  </si>
  <si>
    <t>7499557010</t>
  </si>
  <si>
    <t>Měření intenzity osvětlení instalovaného v rozsahu 1 000 m2 zjišťované plochy - měření intenzity umělého osvětlení v rozsahu tohoto SO dle ČSN EN 12464-1/2 včetně vyhotovení protokolu</t>
  </si>
  <si>
    <t>-1311379069</t>
  </si>
  <si>
    <t>7598095537</t>
  </si>
  <si>
    <t>Vyhotovení protokolu UTZ pro silnoproudé zařízení - vykonání prohlídky a zkoušky včetně vyhotovení protokolu podle vyhl. 100/1995 Sb., IH a IPK, SZ, HZ, RZ, EPS, EZS, ASHS, klimatizace, výpočetní techniky, kamerového systému nebo kabelové přípojky</t>
  </si>
  <si>
    <t>191008788</t>
  </si>
  <si>
    <t>742310002</t>
  </si>
  <si>
    <t>Montáž domovního telefonu komunikačního tabla</t>
  </si>
  <si>
    <t>1057300026</t>
  </si>
  <si>
    <t>https://podminky.urs.cz/item/CS_URS_2025_01/742310002</t>
  </si>
  <si>
    <t>38226066</t>
  </si>
  <si>
    <t>telefon domácí nástěnný pro povrchovou instalaci</t>
  </si>
  <si>
    <t>-256715006</t>
  </si>
  <si>
    <t>007/1.2 - bytový rozváděč</t>
  </si>
  <si>
    <t>35711009</t>
  </si>
  <si>
    <t>rozvodnice zapuštěná, plné dveře, IP41, 36 modulárních jednotek (18x2), vč. N/pE</t>
  </si>
  <si>
    <t>1803618206</t>
  </si>
  <si>
    <t>35829006</t>
  </si>
  <si>
    <t>chránič proudový 4 pólový 25A typ A 0,03A</t>
  </si>
  <si>
    <t>-1107384844</t>
  </si>
  <si>
    <t>RS03</t>
  </si>
  <si>
    <t>chránič proudový 1+N pólový 10A typ B</t>
  </si>
  <si>
    <t>-1450007469</t>
  </si>
  <si>
    <t>RS02</t>
  </si>
  <si>
    <t>svorkovnice ekvipotenciální 160x60mm</t>
  </si>
  <si>
    <t>1501492942</t>
  </si>
  <si>
    <t>-1983794997</t>
  </si>
  <si>
    <t>741210002</t>
  </si>
  <si>
    <t>Montáž rozvodnic oceloplechových nebo plastových bez zapojení vodičů běžných, hmotnosti do 50 kg</t>
  </si>
  <si>
    <t>-942605007</t>
  </si>
  <si>
    <t>https://podminky.urs.cz/item/CS_URS_2025_01/741210002</t>
  </si>
  <si>
    <t>741320101</t>
  </si>
  <si>
    <t>Montáž jističů se zapojením vodičů jednopólových nn do 25 A bez krytu</t>
  </si>
  <si>
    <t>-689136379</t>
  </si>
  <si>
    <t>https://podminky.urs.cz/item/CS_URS_2025_01/741320101</t>
  </si>
  <si>
    <t>35822111</t>
  </si>
  <si>
    <t>jistič 1-pólový 16 A vypínací charakteristika B vypínací schopnost 10 kA</t>
  </si>
  <si>
    <t>-702607282</t>
  </si>
  <si>
    <t>35822107</t>
  </si>
  <si>
    <t>jistič 1-pólový 6 A vypínací charakteristika B vypínací schopnost 10 kA</t>
  </si>
  <si>
    <t>659979999</t>
  </si>
  <si>
    <t>741320131</t>
  </si>
  <si>
    <t>Montáž jističů se zapojením vodičů dvoupólových nn do 25 A bez krytu</t>
  </si>
  <si>
    <t>-1050210393</t>
  </si>
  <si>
    <t>https://podminky.urs.cz/item/CS_URS_2025_01/741320131</t>
  </si>
  <si>
    <t>741320161</t>
  </si>
  <si>
    <t>Montáž jističů se zapojením vodičů třípólových nn do 25 A bez krytu</t>
  </si>
  <si>
    <t>1112429388</t>
  </si>
  <si>
    <t>https://podminky.urs.cz/item/CS_URS_2025_01/741320161</t>
  </si>
  <si>
    <t>10.803.623</t>
  </si>
  <si>
    <t xml:space="preserve">OEZ Svodič SVBC-12,5-4-MZ  TN-S (3L+N+PE) kombinovaný bez dálkové signalizace</t>
  </si>
  <si>
    <t>-1846311468</t>
  </si>
  <si>
    <t>Poznámka k položce:_x000d_
typ 1+2, Iimp 12,5 kA, Uc AC 335 V, výměnné moduly, varistor</t>
  </si>
  <si>
    <t>35421005</t>
  </si>
  <si>
    <t>přípojnice 3fázová 12 modulů</t>
  </si>
  <si>
    <t>203818574</t>
  </si>
  <si>
    <t>35421000</t>
  </si>
  <si>
    <t>krytka koncová pro 2-3fázové přípojnice</t>
  </si>
  <si>
    <t>-1739000043</t>
  </si>
  <si>
    <t>37422104</t>
  </si>
  <si>
    <t>transformátor zvonkový 8VA 220/240V 8V 16VA 24</t>
  </si>
  <si>
    <t>-1574513447</t>
  </si>
  <si>
    <t>37414135</t>
  </si>
  <si>
    <t>zvonek bytový, melodie</t>
  </si>
  <si>
    <t>241078405</t>
  </si>
  <si>
    <t>35822401</t>
  </si>
  <si>
    <t>jistič 3-pólový 16 A vypínací charakteristika B vypínací schopnost 10 kA</t>
  </si>
  <si>
    <t>-1795840201</t>
  </si>
  <si>
    <t>35822403</t>
  </si>
  <si>
    <t>jistič 3-pólový 25 A vypínací charakteristika B vypínací schopnost 10 kA</t>
  </si>
  <si>
    <t>-240403179</t>
  </si>
  <si>
    <t>741320401</t>
  </si>
  <si>
    <t>Montáž jističů se zapojením vodičů čtyřpólových nn do 25 A bez krytu</t>
  </si>
  <si>
    <t>-1318851988</t>
  </si>
  <si>
    <t>https://podminky.urs.cz/item/CS_URS_2025_01/741320401</t>
  </si>
  <si>
    <t>1234574</t>
  </si>
  <si>
    <t>ROZBOCOVACI MUSTEK CS-PE12 OEZ</t>
  </si>
  <si>
    <t>367790937</t>
  </si>
  <si>
    <t>1004852</t>
  </si>
  <si>
    <t>ROZBOCOVACI MUSTEK CS-N15 OEZ</t>
  </si>
  <si>
    <t>27201111</t>
  </si>
  <si>
    <t>741322142</t>
  </si>
  <si>
    <t>Montáž přepěťových ochran nn se zapojením vodičů svodiče přepětí - typ 3 na DIN lištu třípólových</t>
  </si>
  <si>
    <t>-139679549</t>
  </si>
  <si>
    <t>https://podminky.urs.cz/item/CS_URS_2025_01/741322142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</si>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</sst>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38" fillId="2" borderId="20" xfId="0" applyFont="1" applyFill="1" applyBorder="1" applyAlignment="1" applyProtection="1">
      <alignment horizontal="left" vertical="center"/>
      <protection locked="0"/>
    </xf>
    <xf numFmtId="0" fontId="38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65042221" TargetMode="External" /><Relationship Id="rId2" Type="http://schemas.openxmlformats.org/officeDocument/2006/relationships/hyperlink" Target="https://podminky.urs.cz/item/CS_URS_2025_01/965081212" TargetMode="External" /><Relationship Id="rId3" Type="http://schemas.openxmlformats.org/officeDocument/2006/relationships/hyperlink" Target="https://podminky.urs.cz/item/CS_URS_2025_01/965083112" TargetMode="External" /><Relationship Id="rId4" Type="http://schemas.openxmlformats.org/officeDocument/2006/relationships/hyperlink" Target="https://podminky.urs.cz/item/CS_URS_2025_01/968062455" TargetMode="External" /><Relationship Id="rId5" Type="http://schemas.openxmlformats.org/officeDocument/2006/relationships/hyperlink" Target="https://podminky.urs.cz/item/CS_URS_2025_01/971033641" TargetMode="External" /><Relationship Id="rId6" Type="http://schemas.openxmlformats.org/officeDocument/2006/relationships/hyperlink" Target="https://podminky.urs.cz/item/CS_URS_2025_01/974031121" TargetMode="External" /><Relationship Id="rId7" Type="http://schemas.openxmlformats.org/officeDocument/2006/relationships/hyperlink" Target="https://podminky.urs.cz/item/CS_URS_2025_01/974031143" TargetMode="External" /><Relationship Id="rId8" Type="http://schemas.openxmlformats.org/officeDocument/2006/relationships/hyperlink" Target="https://podminky.urs.cz/item/CS_URS_2025_01/974031164" TargetMode="External" /><Relationship Id="rId9" Type="http://schemas.openxmlformats.org/officeDocument/2006/relationships/hyperlink" Target="https://podminky.urs.cz/item/CS_URS_2025_01/974031222" TargetMode="External" /><Relationship Id="rId10" Type="http://schemas.openxmlformats.org/officeDocument/2006/relationships/hyperlink" Target="https://podminky.urs.cz/item/CS_URS_2025_01/976024211" TargetMode="External" /><Relationship Id="rId11" Type="http://schemas.openxmlformats.org/officeDocument/2006/relationships/hyperlink" Target="https://podminky.urs.cz/item/CS_URS_2025_01/976024211" TargetMode="External" /><Relationship Id="rId12" Type="http://schemas.openxmlformats.org/officeDocument/2006/relationships/hyperlink" Target="https://podminky.urs.cz/item/CS_URS_2025_01/977151111" TargetMode="External" /><Relationship Id="rId13" Type="http://schemas.openxmlformats.org/officeDocument/2006/relationships/hyperlink" Target="https://podminky.urs.cz/item/CS_URS_2025_01/977151116" TargetMode="External" /><Relationship Id="rId14" Type="http://schemas.openxmlformats.org/officeDocument/2006/relationships/hyperlink" Target="https://podminky.urs.cz/item/CS_URS_2025_01/977151122" TargetMode="External" /><Relationship Id="rId15" Type="http://schemas.openxmlformats.org/officeDocument/2006/relationships/hyperlink" Target="https://podminky.urs.cz/item/CS_URS_2025_01/978059541" TargetMode="External" /><Relationship Id="rId16" Type="http://schemas.openxmlformats.org/officeDocument/2006/relationships/hyperlink" Target="https://podminky.urs.cz/item/CS_URS_2025_01/997013211" TargetMode="External" /><Relationship Id="rId17" Type="http://schemas.openxmlformats.org/officeDocument/2006/relationships/hyperlink" Target="https://podminky.urs.cz/item/CS_URS_2025_01/997013501" TargetMode="External" /><Relationship Id="rId18" Type="http://schemas.openxmlformats.org/officeDocument/2006/relationships/hyperlink" Target="https://podminky.urs.cz/item/CS_URS_2025_01/997013509" TargetMode="External" /><Relationship Id="rId19" Type="http://schemas.openxmlformats.org/officeDocument/2006/relationships/hyperlink" Target="https://podminky.urs.cz/item/CS_URS_2025_01/997013631" TargetMode="External" /><Relationship Id="rId20" Type="http://schemas.openxmlformats.org/officeDocument/2006/relationships/hyperlink" Target="https://podminky.urs.cz/item/CS_URS_2025_01/997013871" TargetMode="External" /><Relationship Id="rId21" Type="http://schemas.openxmlformats.org/officeDocument/2006/relationships/hyperlink" Target="https://podminky.urs.cz/item/CS_URS_2025_01/722130802" TargetMode="External" /><Relationship Id="rId22" Type="http://schemas.openxmlformats.org/officeDocument/2006/relationships/hyperlink" Target="https://podminky.urs.cz/item/CS_URS_2025_01/722260801" TargetMode="External" /><Relationship Id="rId23" Type="http://schemas.openxmlformats.org/officeDocument/2006/relationships/hyperlink" Target="https://podminky.urs.cz/item/CS_URS_2025_01/723120804" TargetMode="External" /><Relationship Id="rId24" Type="http://schemas.openxmlformats.org/officeDocument/2006/relationships/hyperlink" Target="https://podminky.urs.cz/item/CS_URS_2025_01/725110811" TargetMode="External" /><Relationship Id="rId25" Type="http://schemas.openxmlformats.org/officeDocument/2006/relationships/hyperlink" Target="https://podminky.urs.cz/item/CS_URS_2025_01/725210821" TargetMode="External" /><Relationship Id="rId26" Type="http://schemas.openxmlformats.org/officeDocument/2006/relationships/hyperlink" Target="https://podminky.urs.cz/item/CS_URS_2025_01/725510801" TargetMode="External" /><Relationship Id="rId27" Type="http://schemas.openxmlformats.org/officeDocument/2006/relationships/hyperlink" Target="https://podminky.urs.cz/item/CS_URS_2025_01/725820801" TargetMode="External" /><Relationship Id="rId28" Type="http://schemas.openxmlformats.org/officeDocument/2006/relationships/hyperlink" Target="https://podminky.urs.cz/item/CS_URS_2025_01/762111811" TargetMode="External" /><Relationship Id="rId29" Type="http://schemas.openxmlformats.org/officeDocument/2006/relationships/hyperlink" Target="https://podminky.urs.cz/item/CS_URS_2025_01/762341911" TargetMode="External" /><Relationship Id="rId30" Type="http://schemas.openxmlformats.org/officeDocument/2006/relationships/hyperlink" Target="https://podminky.urs.cz/item/CS_URS_2025_01/762522811" TargetMode="External" /><Relationship Id="rId31" Type="http://schemas.openxmlformats.org/officeDocument/2006/relationships/hyperlink" Target="https://podminky.urs.cz/item/CS_URS_2025_01/762811922" TargetMode="External" /><Relationship Id="rId32" Type="http://schemas.openxmlformats.org/officeDocument/2006/relationships/hyperlink" Target="https://podminky.urs.cz/item/CS_URS_2025_01/765111803" TargetMode="External" /><Relationship Id="rId33" Type="http://schemas.openxmlformats.org/officeDocument/2006/relationships/hyperlink" Target="https://podminky.urs.cz/item/CS_URS_2025_01/765111813" TargetMode="External" /><Relationship Id="rId34" Type="http://schemas.openxmlformats.org/officeDocument/2006/relationships/hyperlink" Target="https://podminky.urs.cz/item/CS_URS_2025_01/784111021" TargetMode="External" /><Relationship Id="rId35" Type="http://schemas.openxmlformats.org/officeDocument/2006/relationships/hyperlink" Target="https://podminky.urs.cz/item/CS_URS_2025_01/784121001" TargetMode="External" /><Relationship Id="rId36" Type="http://schemas.openxmlformats.org/officeDocument/2006/relationships/hyperlink" Target="https://podminky.urs.cz/item/CS_URS_2025_01/784121007" TargetMode="External" /><Relationship Id="rId37" Type="http://schemas.openxmlformats.org/officeDocument/2006/relationships/hyperlink" Target="https://podminky.urs.cz/item/CS_URS_2025_01/468091341" TargetMode="External" /><Relationship Id="rId3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10231055" TargetMode="External" /><Relationship Id="rId2" Type="http://schemas.openxmlformats.org/officeDocument/2006/relationships/hyperlink" Target="https://podminky.urs.cz/item/CS_URS_2025_01/310235241" TargetMode="External" /><Relationship Id="rId3" Type="http://schemas.openxmlformats.org/officeDocument/2006/relationships/hyperlink" Target="https://podminky.urs.cz/item/CS_URS_2025_01/310271055" TargetMode="External" /><Relationship Id="rId4" Type="http://schemas.openxmlformats.org/officeDocument/2006/relationships/hyperlink" Target="https://podminky.urs.cz/item/CS_URS_2025_01/317234410" TargetMode="External" /><Relationship Id="rId5" Type="http://schemas.openxmlformats.org/officeDocument/2006/relationships/hyperlink" Target="https://podminky.urs.cz/item/CS_URS_2025_01/317944321" TargetMode="External" /><Relationship Id="rId6" Type="http://schemas.openxmlformats.org/officeDocument/2006/relationships/hyperlink" Target="https://podminky.urs.cz/item/CS_URS_2025_01/340231035" TargetMode="External" /><Relationship Id="rId7" Type="http://schemas.openxmlformats.org/officeDocument/2006/relationships/hyperlink" Target="https://podminky.urs.cz/item/CS_URS_2025_01/612135101" TargetMode="External" /><Relationship Id="rId8" Type="http://schemas.openxmlformats.org/officeDocument/2006/relationships/hyperlink" Target="https://podminky.urs.cz/item/CS_URS_2025_01/612142001" TargetMode="External" /><Relationship Id="rId9" Type="http://schemas.openxmlformats.org/officeDocument/2006/relationships/hyperlink" Target="https://podminky.urs.cz/item/CS_URS_2025_01/612315101" TargetMode="External" /><Relationship Id="rId10" Type="http://schemas.openxmlformats.org/officeDocument/2006/relationships/hyperlink" Target="https://podminky.urs.cz/item/CS_URS_2025_01/612321141" TargetMode="External" /><Relationship Id="rId11" Type="http://schemas.openxmlformats.org/officeDocument/2006/relationships/hyperlink" Target="https://podminky.urs.cz/item/CS_URS_2025_01/642944121" TargetMode="External" /><Relationship Id="rId12" Type="http://schemas.openxmlformats.org/officeDocument/2006/relationships/hyperlink" Target="https://podminky.urs.cz/item/CS_URS_2025_01/949101112" TargetMode="External" /><Relationship Id="rId13" Type="http://schemas.openxmlformats.org/officeDocument/2006/relationships/hyperlink" Target="https://podminky.urs.cz/item/CS_URS_2025_01/952901111" TargetMode="External" /><Relationship Id="rId14" Type="http://schemas.openxmlformats.org/officeDocument/2006/relationships/hyperlink" Target="https://podminky.urs.cz/item/CS_URS_2025_01/998018002" TargetMode="External" /><Relationship Id="rId15" Type="http://schemas.openxmlformats.org/officeDocument/2006/relationships/hyperlink" Target="https://podminky.urs.cz/item/CS_URS_2025_01/711191101" TargetMode="External" /><Relationship Id="rId16" Type="http://schemas.openxmlformats.org/officeDocument/2006/relationships/hyperlink" Target="https://podminky.urs.cz/item/CS_URS_2025_01/711191201" TargetMode="External" /><Relationship Id="rId17" Type="http://schemas.openxmlformats.org/officeDocument/2006/relationships/hyperlink" Target="https://podminky.urs.cz/item/CS_URS_2025_01/713111121" TargetMode="External" /><Relationship Id="rId18" Type="http://schemas.openxmlformats.org/officeDocument/2006/relationships/hyperlink" Target="https://podminky.urs.cz/item/CS_URS_2025_01/998713121" TargetMode="External" /><Relationship Id="rId19" Type="http://schemas.openxmlformats.org/officeDocument/2006/relationships/hyperlink" Target="https://podminky.urs.cz/item/CS_URS_2025_01/762342911" TargetMode="External" /><Relationship Id="rId20" Type="http://schemas.openxmlformats.org/officeDocument/2006/relationships/hyperlink" Target="https://podminky.urs.cz/item/CS_URS_2025_01/762522916" TargetMode="External" /><Relationship Id="rId21" Type="http://schemas.openxmlformats.org/officeDocument/2006/relationships/hyperlink" Target="https://podminky.urs.cz/item/CS_URS_2025_01/762812932" TargetMode="External" /><Relationship Id="rId22" Type="http://schemas.openxmlformats.org/officeDocument/2006/relationships/hyperlink" Target="https://podminky.urs.cz/item/CS_URS_2025_01/998762122" TargetMode="External" /><Relationship Id="rId23" Type="http://schemas.openxmlformats.org/officeDocument/2006/relationships/hyperlink" Target="https://podminky.urs.cz/item/CS_URS_2025_01/763111361" TargetMode="External" /><Relationship Id="rId24" Type="http://schemas.openxmlformats.org/officeDocument/2006/relationships/hyperlink" Target="https://podminky.urs.cz/item/CS_URS_2025_01/763111417" TargetMode="External" /><Relationship Id="rId25" Type="http://schemas.openxmlformats.org/officeDocument/2006/relationships/hyperlink" Target="https://podminky.urs.cz/item/CS_URS_2025_01/763113341" TargetMode="External" /><Relationship Id="rId26" Type="http://schemas.openxmlformats.org/officeDocument/2006/relationships/hyperlink" Target="https://podminky.urs.cz/item/CS_URS_2025_01/763131533" TargetMode="External" /><Relationship Id="rId27" Type="http://schemas.openxmlformats.org/officeDocument/2006/relationships/hyperlink" Target="https://podminky.urs.cz/item/CS_URS_2025_01/763131571" TargetMode="External" /><Relationship Id="rId28" Type="http://schemas.openxmlformats.org/officeDocument/2006/relationships/hyperlink" Target="https://podminky.urs.cz/item/CS_URS_2025_01/763131751" TargetMode="External" /><Relationship Id="rId29" Type="http://schemas.openxmlformats.org/officeDocument/2006/relationships/hyperlink" Target="https://podminky.urs.cz/item/CS_URS_2025_01/763181311" TargetMode="External" /><Relationship Id="rId30" Type="http://schemas.openxmlformats.org/officeDocument/2006/relationships/hyperlink" Target="https://podminky.urs.cz/item/CS_URS_2025_01/998763302" TargetMode="External" /><Relationship Id="rId31" Type="http://schemas.openxmlformats.org/officeDocument/2006/relationships/hyperlink" Target="https://podminky.urs.cz/item/CS_URS_2025_01/763153401" TargetMode="External" /><Relationship Id="rId32" Type="http://schemas.openxmlformats.org/officeDocument/2006/relationships/hyperlink" Target="https://podminky.urs.cz/item/CS_URS_2025_01/763153613" TargetMode="External" /><Relationship Id="rId33" Type="http://schemas.openxmlformats.org/officeDocument/2006/relationships/hyperlink" Target="https://podminky.urs.cz/item/CS_URS_2025_01/763158115" TargetMode="External" /><Relationship Id="rId34" Type="http://schemas.openxmlformats.org/officeDocument/2006/relationships/hyperlink" Target="https://podminky.urs.cz/item/CS_URS_2025_01/765111914" TargetMode="External" /><Relationship Id="rId35" Type="http://schemas.openxmlformats.org/officeDocument/2006/relationships/hyperlink" Target="https://podminky.urs.cz/item/CS_URS_2025_01/766660001" TargetMode="External" /><Relationship Id="rId36" Type="http://schemas.openxmlformats.org/officeDocument/2006/relationships/hyperlink" Target="https://podminky.urs.cz/item/CS_URS_2025_01/998766102" TargetMode="External" /><Relationship Id="rId37" Type="http://schemas.openxmlformats.org/officeDocument/2006/relationships/hyperlink" Target="https://podminky.urs.cz/item/CS_URS_2025_01/771111011" TargetMode="External" /><Relationship Id="rId38" Type="http://schemas.openxmlformats.org/officeDocument/2006/relationships/hyperlink" Target="https://podminky.urs.cz/item/CS_URS_2025_01/771121011" TargetMode="External" /><Relationship Id="rId39" Type="http://schemas.openxmlformats.org/officeDocument/2006/relationships/hyperlink" Target="https://podminky.urs.cz/item/CS_URS_2025_01/771151021" TargetMode="External" /><Relationship Id="rId40" Type="http://schemas.openxmlformats.org/officeDocument/2006/relationships/hyperlink" Target="https://podminky.urs.cz/item/CS_URS_2025_01/771574414" TargetMode="External" /><Relationship Id="rId41" Type="http://schemas.openxmlformats.org/officeDocument/2006/relationships/hyperlink" Target="https://podminky.urs.cz/item/CS_URS_2025_01/771591264" TargetMode="External" /><Relationship Id="rId42" Type="http://schemas.openxmlformats.org/officeDocument/2006/relationships/hyperlink" Target="https://podminky.urs.cz/item/CS_URS_2025_01/998771122" TargetMode="External" /><Relationship Id="rId43" Type="http://schemas.openxmlformats.org/officeDocument/2006/relationships/hyperlink" Target="https://podminky.urs.cz/item/CS_URS_2025_01/775111311" TargetMode="External" /><Relationship Id="rId44" Type="http://schemas.openxmlformats.org/officeDocument/2006/relationships/hyperlink" Target="https://podminky.urs.cz/item/CS_URS_2025_01/775141121" TargetMode="External" /><Relationship Id="rId45" Type="http://schemas.openxmlformats.org/officeDocument/2006/relationships/hyperlink" Target="https://podminky.urs.cz/item/CS_URS_2025_01/775541161" TargetMode="External" /><Relationship Id="rId46" Type="http://schemas.openxmlformats.org/officeDocument/2006/relationships/hyperlink" Target="https://podminky.urs.cz/item/CS_URS_2025_01/998775102" TargetMode="External" /><Relationship Id="rId47" Type="http://schemas.openxmlformats.org/officeDocument/2006/relationships/hyperlink" Target="https://podminky.urs.cz/item/CS_URS_2025_01/781111011" TargetMode="External" /><Relationship Id="rId48" Type="http://schemas.openxmlformats.org/officeDocument/2006/relationships/hyperlink" Target="https://podminky.urs.cz/item/CS_URS_2025_01/781131112" TargetMode="External" /><Relationship Id="rId49" Type="http://schemas.openxmlformats.org/officeDocument/2006/relationships/hyperlink" Target="https://podminky.urs.cz/item/CS_URS_2025_01/781475215" TargetMode="External" /><Relationship Id="rId50" Type="http://schemas.openxmlformats.org/officeDocument/2006/relationships/hyperlink" Target="https://podminky.urs.cz/item/CS_URS_2025_01/998781121" TargetMode="External" /><Relationship Id="rId51" Type="http://schemas.openxmlformats.org/officeDocument/2006/relationships/hyperlink" Target="https://podminky.urs.cz/item/CS_URS_2025_01/783101201" TargetMode="External" /><Relationship Id="rId52" Type="http://schemas.openxmlformats.org/officeDocument/2006/relationships/hyperlink" Target="https://podminky.urs.cz/item/CS_URS_2025_01/783101203" TargetMode="External" /><Relationship Id="rId53" Type="http://schemas.openxmlformats.org/officeDocument/2006/relationships/hyperlink" Target="https://podminky.urs.cz/item/CS_URS_2025_01/783101403" TargetMode="External" /><Relationship Id="rId54" Type="http://schemas.openxmlformats.org/officeDocument/2006/relationships/hyperlink" Target="https://podminky.urs.cz/item/CS_URS_2025_01/783117101" TargetMode="External" /><Relationship Id="rId55" Type="http://schemas.openxmlformats.org/officeDocument/2006/relationships/hyperlink" Target="https://podminky.urs.cz/item/CS_URS_2025_01/783118101" TargetMode="External" /><Relationship Id="rId56" Type="http://schemas.openxmlformats.org/officeDocument/2006/relationships/hyperlink" Target="https://podminky.urs.cz/item/CS_URS_2025_01/783122131" TargetMode="External" /><Relationship Id="rId57" Type="http://schemas.openxmlformats.org/officeDocument/2006/relationships/hyperlink" Target="https://podminky.urs.cz/item/CS_URS_2025_01/784111001" TargetMode="External" /><Relationship Id="rId58" Type="http://schemas.openxmlformats.org/officeDocument/2006/relationships/hyperlink" Target="https://podminky.urs.cz/item/CS_URS_2025_01/784111031" TargetMode="External" /><Relationship Id="rId59" Type="http://schemas.openxmlformats.org/officeDocument/2006/relationships/hyperlink" Target="https://podminky.urs.cz/item/CS_URS_2025_01/784171101" TargetMode="External" /><Relationship Id="rId60" Type="http://schemas.openxmlformats.org/officeDocument/2006/relationships/hyperlink" Target="https://podminky.urs.cz/item/CS_URS_2025_01/784181101" TargetMode="External" /><Relationship Id="rId61" Type="http://schemas.openxmlformats.org/officeDocument/2006/relationships/hyperlink" Target="https://podminky.urs.cz/item/CS_URS_2025_01/784221011" TargetMode="External" /><Relationship Id="rId62" Type="http://schemas.openxmlformats.org/officeDocument/2006/relationships/hyperlink" Target="https://podminky.urs.cz/item/CS_URS_2025_01/HZS4231" TargetMode="External" /><Relationship Id="rId6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66811115" TargetMode="External" /><Relationship Id="rId2" Type="http://schemas.openxmlformats.org/officeDocument/2006/relationships/hyperlink" Target="https://podminky.urs.cz/item/CS_URS_2025_01/766811116" TargetMode="External" /><Relationship Id="rId3" Type="http://schemas.openxmlformats.org/officeDocument/2006/relationships/hyperlink" Target="https://podminky.urs.cz/item/CS_URS_2025_01/766811151" TargetMode="External" /><Relationship Id="rId4" Type="http://schemas.openxmlformats.org/officeDocument/2006/relationships/hyperlink" Target="https://podminky.urs.cz/item/CS_URS_2025_01/766811213" TargetMode="External" /><Relationship Id="rId5" Type="http://schemas.openxmlformats.org/officeDocument/2006/relationships/hyperlink" Target="https://podminky.urs.cz/item/CS_URS_2025_01/766811221" TargetMode="External" /><Relationship Id="rId6" Type="http://schemas.openxmlformats.org/officeDocument/2006/relationships/hyperlink" Target="https://podminky.urs.cz/item/CS_URS_2025_01/766811251" TargetMode="External" /><Relationship Id="rId7" Type="http://schemas.openxmlformats.org/officeDocument/2006/relationships/hyperlink" Target="https://podminky.urs.cz/item/CS_URS_2025_01/766811252" TargetMode="External" /><Relationship Id="rId8" Type="http://schemas.openxmlformats.org/officeDocument/2006/relationships/hyperlink" Target="https://podminky.urs.cz/item/CS_URS_2025_01/766811311" TargetMode="External" /><Relationship Id="rId9" Type="http://schemas.openxmlformats.org/officeDocument/2006/relationships/hyperlink" Target="https://podminky.urs.cz/item/CS_URS_2025_01/766811351" TargetMode="External" /><Relationship Id="rId10" Type="http://schemas.openxmlformats.org/officeDocument/2006/relationships/hyperlink" Target="https://podminky.urs.cz/item/CS_URS_2025_01/766811411" TargetMode="External" /><Relationship Id="rId11" Type="http://schemas.openxmlformats.org/officeDocument/2006/relationships/hyperlink" Target="https://podminky.urs.cz/item/CS_URS_2025_01/766811412" TargetMode="External" /><Relationship Id="rId12" Type="http://schemas.openxmlformats.org/officeDocument/2006/relationships/hyperlink" Target="https://podminky.urs.cz/item/CS_URS_2025_01/998766121" TargetMode="External" /><Relationship Id="rId1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21" TargetMode="External" /><Relationship Id="rId2" Type="http://schemas.openxmlformats.org/officeDocument/2006/relationships/hyperlink" Target="https://podminky.urs.cz/item/CS_URS_2025_01/113107112" TargetMode="External" /><Relationship Id="rId3" Type="http://schemas.openxmlformats.org/officeDocument/2006/relationships/hyperlink" Target="https://podminky.urs.cz/item/CS_URS_2025_01/131213701" TargetMode="External" /><Relationship Id="rId4" Type="http://schemas.openxmlformats.org/officeDocument/2006/relationships/hyperlink" Target="https://podminky.urs.cz/item/CS_URS_2025_01/162211311" TargetMode="External" /><Relationship Id="rId5" Type="http://schemas.openxmlformats.org/officeDocument/2006/relationships/hyperlink" Target="https://podminky.urs.cz/item/CS_URS_2025_01/162751117" TargetMode="External" /><Relationship Id="rId6" Type="http://schemas.openxmlformats.org/officeDocument/2006/relationships/hyperlink" Target="https://podminky.urs.cz/item/CS_URS_2025_01/174111101" TargetMode="External" /><Relationship Id="rId7" Type="http://schemas.openxmlformats.org/officeDocument/2006/relationships/hyperlink" Target="https://podminky.urs.cz/item/CS_URS_2025_01/174111109" TargetMode="External" /><Relationship Id="rId8" Type="http://schemas.openxmlformats.org/officeDocument/2006/relationships/hyperlink" Target="https://podminky.urs.cz/item/CS_URS_2025_01/175111101" TargetMode="External" /><Relationship Id="rId9" Type="http://schemas.openxmlformats.org/officeDocument/2006/relationships/hyperlink" Target="https://podminky.urs.cz/item/CS_URS_2025_01/596211210" TargetMode="External" /><Relationship Id="rId10" Type="http://schemas.openxmlformats.org/officeDocument/2006/relationships/hyperlink" Target="https://podminky.urs.cz/item/CS_URS_2025_01/871161141" TargetMode="External" /><Relationship Id="rId11" Type="http://schemas.openxmlformats.org/officeDocument/2006/relationships/hyperlink" Target="https://podminky.urs.cz/item/CS_URS_2025_01/877162001" TargetMode="External" /><Relationship Id="rId12" Type="http://schemas.openxmlformats.org/officeDocument/2006/relationships/hyperlink" Target="https://podminky.urs.cz/item/CS_URS_2025_01/891211112" TargetMode="External" /><Relationship Id="rId13" Type="http://schemas.openxmlformats.org/officeDocument/2006/relationships/hyperlink" Target="https://podminky.urs.cz/item/CS_URS_2025_01/998229112" TargetMode="External" /><Relationship Id="rId14" Type="http://schemas.openxmlformats.org/officeDocument/2006/relationships/hyperlink" Target="https://podminky.urs.cz/item/CS_URS_2025_01/721174004" TargetMode="External" /><Relationship Id="rId15" Type="http://schemas.openxmlformats.org/officeDocument/2006/relationships/hyperlink" Target="https://podminky.urs.cz/item/CS_URS_2025_01/721174024" TargetMode="External" /><Relationship Id="rId16" Type="http://schemas.openxmlformats.org/officeDocument/2006/relationships/hyperlink" Target="https://podminky.urs.cz/item/CS_URS_2025_01/721174025" TargetMode="External" /><Relationship Id="rId17" Type="http://schemas.openxmlformats.org/officeDocument/2006/relationships/hyperlink" Target="https://podminky.urs.cz/item/CS_URS_2025_01/721174043" TargetMode="External" /><Relationship Id="rId18" Type="http://schemas.openxmlformats.org/officeDocument/2006/relationships/hyperlink" Target="https://podminky.urs.cz/item/CS_URS_2025_01/721174045" TargetMode="External" /><Relationship Id="rId19" Type="http://schemas.openxmlformats.org/officeDocument/2006/relationships/hyperlink" Target="https://podminky.urs.cz/item/CS_URS_2025_01/721226512" TargetMode="External" /><Relationship Id="rId20" Type="http://schemas.openxmlformats.org/officeDocument/2006/relationships/hyperlink" Target="https://podminky.urs.cz/item/CS_URS_2025_01/721290111" TargetMode="External" /><Relationship Id="rId21" Type="http://schemas.openxmlformats.org/officeDocument/2006/relationships/hyperlink" Target="https://podminky.urs.cz/item/CS_URS_2025_01/998721122" TargetMode="External" /><Relationship Id="rId22" Type="http://schemas.openxmlformats.org/officeDocument/2006/relationships/hyperlink" Target="https://podminky.urs.cz/item/CS_URS_2025_01/722175002" TargetMode="External" /><Relationship Id="rId23" Type="http://schemas.openxmlformats.org/officeDocument/2006/relationships/hyperlink" Target="https://podminky.urs.cz/item/CS_URS_2025_01/722175003" TargetMode="External" /><Relationship Id="rId24" Type="http://schemas.openxmlformats.org/officeDocument/2006/relationships/hyperlink" Target="https://podminky.urs.cz/item/CS_URS_2025_01/722175004" TargetMode="External" /><Relationship Id="rId25" Type="http://schemas.openxmlformats.org/officeDocument/2006/relationships/hyperlink" Target="https://podminky.urs.cz/item/CS_URS_2025_01/722181211" TargetMode="External" /><Relationship Id="rId26" Type="http://schemas.openxmlformats.org/officeDocument/2006/relationships/hyperlink" Target="https://podminky.urs.cz/item/CS_URS_2025_01/722181212" TargetMode="External" /><Relationship Id="rId27" Type="http://schemas.openxmlformats.org/officeDocument/2006/relationships/hyperlink" Target="https://podminky.urs.cz/item/CS_URS_2025_01/722182013" TargetMode="External" /><Relationship Id="rId28" Type="http://schemas.openxmlformats.org/officeDocument/2006/relationships/hyperlink" Target="https://podminky.urs.cz/item/CS_URS_2025_01/722190402" TargetMode="External" /><Relationship Id="rId29" Type="http://schemas.openxmlformats.org/officeDocument/2006/relationships/hyperlink" Target="https://podminky.urs.cz/item/CS_URS_2025_01/722219191" TargetMode="External" /><Relationship Id="rId30" Type="http://schemas.openxmlformats.org/officeDocument/2006/relationships/hyperlink" Target="https://podminky.urs.cz/item/CS_URS_2025_01/722220152" TargetMode="External" /><Relationship Id="rId31" Type="http://schemas.openxmlformats.org/officeDocument/2006/relationships/hyperlink" Target="https://podminky.urs.cz/item/CS_URS_2025_01/722240101" TargetMode="External" /><Relationship Id="rId32" Type="http://schemas.openxmlformats.org/officeDocument/2006/relationships/hyperlink" Target="https://podminky.urs.cz/item/CS_URS_2025_01/722232012" TargetMode="External" /><Relationship Id="rId33" Type="http://schemas.openxmlformats.org/officeDocument/2006/relationships/hyperlink" Target="https://podminky.urs.cz/item/CS_URS_2025_01/722262227" TargetMode="External" /><Relationship Id="rId34" Type="http://schemas.openxmlformats.org/officeDocument/2006/relationships/hyperlink" Target="https://podminky.urs.cz/item/CS_URS_2025_01/722270101" TargetMode="External" /><Relationship Id="rId35" Type="http://schemas.openxmlformats.org/officeDocument/2006/relationships/hyperlink" Target="https://podminky.urs.cz/item/CS_URS_2025_01/722290246" TargetMode="External" /><Relationship Id="rId36" Type="http://schemas.openxmlformats.org/officeDocument/2006/relationships/hyperlink" Target="https://podminky.urs.cz/item/CS_URS_2025_01/998722122" TargetMode="External" /><Relationship Id="rId37" Type="http://schemas.openxmlformats.org/officeDocument/2006/relationships/hyperlink" Target="https://podminky.urs.cz/item/CS_URS_2025_01/723170225" TargetMode="External" /><Relationship Id="rId38" Type="http://schemas.openxmlformats.org/officeDocument/2006/relationships/hyperlink" Target="https://podminky.urs.cz/item/CS_URS_2025_01/723181013" TargetMode="External" /><Relationship Id="rId39" Type="http://schemas.openxmlformats.org/officeDocument/2006/relationships/hyperlink" Target="https://podminky.urs.cz/item/CS_URS_2025_01/723230102" TargetMode="External" /><Relationship Id="rId40" Type="http://schemas.openxmlformats.org/officeDocument/2006/relationships/hyperlink" Target="https://podminky.urs.cz/item/CS_URS_2025_01/723230104" TargetMode="External" /><Relationship Id="rId41" Type="http://schemas.openxmlformats.org/officeDocument/2006/relationships/hyperlink" Target="https://podminky.urs.cz/item/CS_URS_2025_01/998723102" TargetMode="External" /><Relationship Id="rId42" Type="http://schemas.openxmlformats.org/officeDocument/2006/relationships/hyperlink" Target="https://podminky.urs.cz/item/CS_URS_2025_01/725112002" TargetMode="External" /><Relationship Id="rId43" Type="http://schemas.openxmlformats.org/officeDocument/2006/relationships/hyperlink" Target="https://podminky.urs.cz/item/CS_URS_2025_01/725211602" TargetMode="External" /><Relationship Id="rId44" Type="http://schemas.openxmlformats.org/officeDocument/2006/relationships/hyperlink" Target="https://podminky.urs.cz/item/CS_URS_2025_01/725241112" TargetMode="External" /><Relationship Id="rId45" Type="http://schemas.openxmlformats.org/officeDocument/2006/relationships/hyperlink" Target="https://podminky.urs.cz/item/CS_URS_2025_01/725244103" TargetMode="External" /><Relationship Id="rId46" Type="http://schemas.openxmlformats.org/officeDocument/2006/relationships/hyperlink" Target="https://podminky.urs.cz/item/CS_URS_2025_01/725311121" TargetMode="External" /><Relationship Id="rId47" Type="http://schemas.openxmlformats.org/officeDocument/2006/relationships/hyperlink" Target="https://podminky.urs.cz/item/CS_URS_2025_01/725813111" TargetMode="External" /><Relationship Id="rId48" Type="http://schemas.openxmlformats.org/officeDocument/2006/relationships/hyperlink" Target="https://podminky.urs.cz/item/CS_URS_2025_01/725813112" TargetMode="External" /><Relationship Id="rId49" Type="http://schemas.openxmlformats.org/officeDocument/2006/relationships/hyperlink" Target="https://podminky.urs.cz/item/CS_URS_2025_01/725821311" TargetMode="External" /><Relationship Id="rId50" Type="http://schemas.openxmlformats.org/officeDocument/2006/relationships/hyperlink" Target="https://podminky.urs.cz/item/CS_URS_2025_01/725822613" TargetMode="External" /><Relationship Id="rId51" Type="http://schemas.openxmlformats.org/officeDocument/2006/relationships/hyperlink" Target="https://podminky.urs.cz/item/CS_URS_2025_01/725841321" TargetMode="External" /><Relationship Id="rId52" Type="http://schemas.openxmlformats.org/officeDocument/2006/relationships/hyperlink" Target="https://podminky.urs.cz/item/CS_URS_2025_01/998725122" TargetMode="External" /><Relationship Id="rId53" Type="http://schemas.openxmlformats.org/officeDocument/2006/relationships/hyperlink" Target="https://podminky.urs.cz/item/CS_URS_2025_01/580506001" TargetMode="External" /><Relationship Id="rId54" Type="http://schemas.openxmlformats.org/officeDocument/2006/relationships/hyperlink" Target="https://podminky.urs.cz/item/CS_URS_2025_01/580506007" TargetMode="External" /><Relationship Id="rId55" Type="http://schemas.openxmlformats.org/officeDocument/2006/relationships/hyperlink" Target="https://podminky.urs.cz/item/CS_URS_2025_01/580506010" TargetMode="External" /><Relationship Id="rId56" Type="http://schemas.openxmlformats.org/officeDocument/2006/relationships/hyperlink" Target="https://podminky.urs.cz/item/CS_URS_2025_01/580506013" TargetMode="External" /><Relationship Id="rId57" Type="http://schemas.openxmlformats.org/officeDocument/2006/relationships/hyperlink" Target="https://podminky.urs.cz/item/CS_URS_2025_01/580506017" TargetMode="External" /><Relationship Id="rId58" Type="http://schemas.openxmlformats.org/officeDocument/2006/relationships/hyperlink" Target="https://podminky.urs.cz/item/CS_URS_2025_01/580506042" TargetMode="External" /><Relationship Id="rId59" Type="http://schemas.openxmlformats.org/officeDocument/2006/relationships/hyperlink" Target="https://podminky.urs.cz/item/CS_URS_2025_01/580507201" TargetMode="External" /><Relationship Id="rId60" Type="http://schemas.openxmlformats.org/officeDocument/2006/relationships/hyperlink" Target="https://podminky.urs.cz/item/CS_URS_2025_01/580507202" TargetMode="External" /><Relationship Id="rId61" Type="http://schemas.openxmlformats.org/officeDocument/2006/relationships/hyperlink" Target="https://podminky.urs.cz/item/CS_URS_2025_01/580507205" TargetMode="External" /><Relationship Id="rId62" Type="http://schemas.openxmlformats.org/officeDocument/2006/relationships/hyperlink" Target="https://podminky.urs.cz/item/CS_URS_2025_01/580507207" TargetMode="External" /><Relationship Id="rId63" Type="http://schemas.openxmlformats.org/officeDocument/2006/relationships/hyperlink" Target="https://podminky.urs.cz/item/CS_URS_2025_01/580507208" TargetMode="External" /><Relationship Id="rId64" Type="http://schemas.openxmlformats.org/officeDocument/2006/relationships/hyperlink" Target="https://podminky.urs.cz/item/CS_URS_2025_01/580507219" TargetMode="External" /><Relationship Id="rId65" Type="http://schemas.openxmlformats.org/officeDocument/2006/relationships/hyperlink" Target="https://podminky.urs.cz/item/CS_URS_2025_01/580507220" TargetMode="External" /><Relationship Id="rId66" Type="http://schemas.openxmlformats.org/officeDocument/2006/relationships/hyperlink" Target="https://podminky.urs.cz/item/CS_URS_2025_01/580507221" TargetMode="External" /><Relationship Id="rId67" Type="http://schemas.openxmlformats.org/officeDocument/2006/relationships/hyperlink" Target="https://podminky.urs.cz/item/CS_URS_2025_01/580507222" TargetMode="External" /><Relationship Id="rId68" Type="http://schemas.openxmlformats.org/officeDocument/2006/relationships/hyperlink" Target="https://podminky.urs.cz/item/CS_URS_2025_01/580507223" TargetMode="External" /><Relationship Id="rId69" Type="http://schemas.openxmlformats.org/officeDocument/2006/relationships/hyperlink" Target="https://podminky.urs.cz/item/CS_URS_2025_01/HZS4212" TargetMode="External" /><Relationship Id="rId7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45421110" TargetMode="External" /><Relationship Id="rId2" Type="http://schemas.openxmlformats.org/officeDocument/2006/relationships/hyperlink" Target="https://podminky.urs.cz/item/CS_URS_2025_01/731244208" TargetMode="External" /><Relationship Id="rId3" Type="http://schemas.openxmlformats.org/officeDocument/2006/relationships/hyperlink" Target="https://podminky.urs.cz/item/CS_URS_2025_01/731810312" TargetMode="External" /><Relationship Id="rId4" Type="http://schemas.openxmlformats.org/officeDocument/2006/relationships/hyperlink" Target="https://podminky.urs.cz/item/CS_URS_2025_01/731810332" TargetMode="External" /><Relationship Id="rId5" Type="http://schemas.openxmlformats.org/officeDocument/2006/relationships/hyperlink" Target="https://podminky.urs.cz/item/CS_URS_2025_01/731810342" TargetMode="External" /><Relationship Id="rId6" Type="http://schemas.openxmlformats.org/officeDocument/2006/relationships/hyperlink" Target="https://podminky.urs.cz/item/CS_URS_2025_01/998731122" TargetMode="External" /><Relationship Id="rId7" Type="http://schemas.openxmlformats.org/officeDocument/2006/relationships/hyperlink" Target="https://podminky.urs.cz/item/CS_URS_2025_01/733222102" TargetMode="External" /><Relationship Id="rId8" Type="http://schemas.openxmlformats.org/officeDocument/2006/relationships/hyperlink" Target="https://podminky.urs.cz/item/CS_URS_2025_01/733222103" TargetMode="External" /><Relationship Id="rId9" Type="http://schemas.openxmlformats.org/officeDocument/2006/relationships/hyperlink" Target="https://podminky.urs.cz/item/CS_URS_2025_01/733222104" TargetMode="External" /><Relationship Id="rId10" Type="http://schemas.openxmlformats.org/officeDocument/2006/relationships/hyperlink" Target="https://podminky.urs.cz/item/CS_URS_2025_01/998733122" TargetMode="External" /><Relationship Id="rId11" Type="http://schemas.openxmlformats.org/officeDocument/2006/relationships/hyperlink" Target="https://podminky.urs.cz/item/CS_URS_2025_01/734211118" TargetMode="External" /><Relationship Id="rId12" Type="http://schemas.openxmlformats.org/officeDocument/2006/relationships/hyperlink" Target="https://podminky.urs.cz/item/CS_URS_2025_01/734261233" TargetMode="External" /><Relationship Id="rId13" Type="http://schemas.openxmlformats.org/officeDocument/2006/relationships/hyperlink" Target="https://podminky.urs.cz/item/CS_URS_2025_01/734291123" TargetMode="External" /><Relationship Id="rId14" Type="http://schemas.openxmlformats.org/officeDocument/2006/relationships/hyperlink" Target="https://podminky.urs.cz/item/CS_URS_2025_01/998734122" TargetMode="External" /><Relationship Id="rId15" Type="http://schemas.openxmlformats.org/officeDocument/2006/relationships/hyperlink" Target="https://podminky.urs.cz/item/CS_URS_2025_01/735151493" TargetMode="External" /><Relationship Id="rId16" Type="http://schemas.openxmlformats.org/officeDocument/2006/relationships/hyperlink" Target="https://podminky.urs.cz/item/CS_URS_2025_01/735151659" TargetMode="External" /><Relationship Id="rId17" Type="http://schemas.openxmlformats.org/officeDocument/2006/relationships/hyperlink" Target="https://podminky.urs.cz/item/CS_URS_2025_01/735151661" TargetMode="External" /><Relationship Id="rId18" Type="http://schemas.openxmlformats.org/officeDocument/2006/relationships/hyperlink" Target="https://podminky.urs.cz/item/CS_URS_2025_01/735160111" TargetMode="External" /><Relationship Id="rId19" Type="http://schemas.openxmlformats.org/officeDocument/2006/relationships/hyperlink" Target="https://podminky.urs.cz/item/CS_URS_2025_01/998735122" TargetMode="External" /><Relationship Id="rId20" Type="http://schemas.openxmlformats.org/officeDocument/2006/relationships/hyperlink" Target="https://podminky.urs.cz/item/CS_URS_2025_01/751377011" TargetMode="External" /><Relationship Id="rId21" Type="http://schemas.openxmlformats.org/officeDocument/2006/relationships/hyperlink" Target="https://podminky.urs.cz/item/CS_URS_2025_01/751398022" TargetMode="External" /><Relationship Id="rId22" Type="http://schemas.openxmlformats.org/officeDocument/2006/relationships/hyperlink" Target="https://podminky.urs.cz/item/CS_URS_2025_01/751537012" TargetMode="External" /><Relationship Id="rId23" Type="http://schemas.openxmlformats.org/officeDocument/2006/relationships/hyperlink" Target="https://podminky.urs.cz/item/CS_URS_2025_01/998751121" TargetMode="External" /><Relationship Id="rId2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53943211" TargetMode="External" /><Relationship Id="rId2" Type="http://schemas.openxmlformats.org/officeDocument/2006/relationships/hyperlink" Target="https://podminky.urs.cz/item/CS_URS_2025_01/727113042" TargetMode="External" /><Relationship Id="rId3" Type="http://schemas.openxmlformats.org/officeDocument/2006/relationships/hyperlink" Target="https://podminky.urs.cz/item/CS_URS_2025_01/727113045" TargetMode="External" /><Relationship Id="rId4" Type="http://schemas.openxmlformats.org/officeDocument/2006/relationships/hyperlink" Target="https://podminky.urs.cz/item/CS_URS_2025_01/727113046" TargetMode="External" /><Relationship Id="rId5" Type="http://schemas.openxmlformats.org/officeDocument/2006/relationships/hyperlink" Target="https://podminky.urs.cz/item/CS_URS_2025_01/742210121" TargetMode="External" /><Relationship Id="rId6" Type="http://schemas.openxmlformats.org/officeDocument/2006/relationships/hyperlink" Target="https://podminky.urs.cz/item/CS_URS_2025_01/HZS4211" TargetMode="External" /><Relationship Id="rId7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110022" TargetMode="External" /><Relationship Id="rId2" Type="http://schemas.openxmlformats.org/officeDocument/2006/relationships/hyperlink" Target="https://podminky.urs.cz/item/CS_URS_2025_01/741110061" TargetMode="External" /><Relationship Id="rId3" Type="http://schemas.openxmlformats.org/officeDocument/2006/relationships/hyperlink" Target="https://podminky.urs.cz/item/CS_URS_2025_01/741110062" TargetMode="External" /><Relationship Id="rId4" Type="http://schemas.openxmlformats.org/officeDocument/2006/relationships/hyperlink" Target="https://podminky.urs.cz/item/CS_URS_2025_01/741112001" TargetMode="External" /><Relationship Id="rId5" Type="http://schemas.openxmlformats.org/officeDocument/2006/relationships/hyperlink" Target="https://podminky.urs.cz/item/CS_URS_2025_01/741112001" TargetMode="External" /><Relationship Id="rId6" Type="http://schemas.openxmlformats.org/officeDocument/2006/relationships/hyperlink" Target="https://podminky.urs.cz/item/CS_URS_2025_01/741112001" TargetMode="External" /><Relationship Id="rId7" Type="http://schemas.openxmlformats.org/officeDocument/2006/relationships/hyperlink" Target="https://podminky.urs.cz/item/CS_URS_2025_01/741120003" TargetMode="External" /><Relationship Id="rId8" Type="http://schemas.openxmlformats.org/officeDocument/2006/relationships/hyperlink" Target="https://podminky.urs.cz/item/CS_URS_2025_01/741122011" TargetMode="External" /><Relationship Id="rId9" Type="http://schemas.openxmlformats.org/officeDocument/2006/relationships/hyperlink" Target="https://podminky.urs.cz/item/CS_URS_2025_01/741122015" TargetMode="External" /><Relationship Id="rId10" Type="http://schemas.openxmlformats.org/officeDocument/2006/relationships/hyperlink" Target="https://podminky.urs.cz/item/CS_URS_2025_01/741122016" TargetMode="External" /><Relationship Id="rId11" Type="http://schemas.openxmlformats.org/officeDocument/2006/relationships/hyperlink" Target="https://podminky.urs.cz/item/CS_URS_2025_01/741122024" TargetMode="External" /><Relationship Id="rId12" Type="http://schemas.openxmlformats.org/officeDocument/2006/relationships/hyperlink" Target="https://podminky.urs.cz/item/CS_URS_2025_01/741122031" TargetMode="External" /><Relationship Id="rId13" Type="http://schemas.openxmlformats.org/officeDocument/2006/relationships/hyperlink" Target="https://podminky.urs.cz/item/CS_URS_2025_01/741122432" TargetMode="External" /><Relationship Id="rId14" Type="http://schemas.openxmlformats.org/officeDocument/2006/relationships/hyperlink" Target="https://podminky.urs.cz/item/CS_URS_2025_01/741130001" TargetMode="External" /><Relationship Id="rId15" Type="http://schemas.openxmlformats.org/officeDocument/2006/relationships/hyperlink" Target="https://podminky.urs.cz/item/CS_URS_2025_01/741130005" TargetMode="External" /><Relationship Id="rId16" Type="http://schemas.openxmlformats.org/officeDocument/2006/relationships/hyperlink" Target="https://podminky.urs.cz/item/CS_URS_2025_01/741130006" TargetMode="External" /><Relationship Id="rId17" Type="http://schemas.openxmlformats.org/officeDocument/2006/relationships/hyperlink" Target="https://podminky.urs.cz/item/CS_URS_2025_01/741210001" TargetMode="External" /><Relationship Id="rId18" Type="http://schemas.openxmlformats.org/officeDocument/2006/relationships/hyperlink" Target="https://podminky.urs.cz/item/CS_URS_2025_01/741310001" TargetMode="External" /><Relationship Id="rId19" Type="http://schemas.openxmlformats.org/officeDocument/2006/relationships/hyperlink" Target="https://podminky.urs.cz/item/CS_URS_2025_01/741310003" TargetMode="External" /><Relationship Id="rId20" Type="http://schemas.openxmlformats.org/officeDocument/2006/relationships/hyperlink" Target="https://podminky.urs.cz/item/CS_URS_2025_01/741310011" TargetMode="External" /><Relationship Id="rId21" Type="http://schemas.openxmlformats.org/officeDocument/2006/relationships/hyperlink" Target="https://podminky.urs.cz/item/CS_URS_2025_01/741313072" TargetMode="External" /><Relationship Id="rId22" Type="http://schemas.openxmlformats.org/officeDocument/2006/relationships/hyperlink" Target="https://podminky.urs.cz/item/CS_URS_2025_01/741313073" TargetMode="External" /><Relationship Id="rId23" Type="http://schemas.openxmlformats.org/officeDocument/2006/relationships/hyperlink" Target="https://podminky.urs.cz/item/CS_URS_2025_01/741372022" TargetMode="External" /><Relationship Id="rId24" Type="http://schemas.openxmlformats.org/officeDocument/2006/relationships/hyperlink" Target="https://podminky.urs.cz/item/CS_URS_2025_01/742310002" TargetMode="External" /><Relationship Id="rId25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130001" TargetMode="External" /><Relationship Id="rId2" Type="http://schemas.openxmlformats.org/officeDocument/2006/relationships/hyperlink" Target="https://podminky.urs.cz/item/CS_URS_2025_01/741210002" TargetMode="External" /><Relationship Id="rId3" Type="http://schemas.openxmlformats.org/officeDocument/2006/relationships/hyperlink" Target="https://podminky.urs.cz/item/CS_URS_2025_01/741320101" TargetMode="External" /><Relationship Id="rId4" Type="http://schemas.openxmlformats.org/officeDocument/2006/relationships/hyperlink" Target="https://podminky.urs.cz/item/CS_URS_2025_01/741320131" TargetMode="External" /><Relationship Id="rId5" Type="http://schemas.openxmlformats.org/officeDocument/2006/relationships/hyperlink" Target="https://podminky.urs.cz/item/CS_URS_2025_01/741320161" TargetMode="External" /><Relationship Id="rId6" Type="http://schemas.openxmlformats.org/officeDocument/2006/relationships/hyperlink" Target="https://podminky.urs.cz/item/CS_URS_2025_01/741320401" TargetMode="External" /><Relationship Id="rId7" Type="http://schemas.openxmlformats.org/officeDocument/2006/relationships/hyperlink" Target="https://podminky.urs.cz/item/CS_URS_2025_01/741322142" TargetMode="External" /><Relationship Id="rId8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46</v>
      </c>
      <c r="U35" s="56"/>
      <c r="V35" s="56"/>
      <c r="W35" s="56"/>
      <c r="X35" s="58" t="s">
        <v>47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1201E1-BH25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bytu Výpravní budovy, Šumná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1. 4. 2025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50</v>
      </c>
      <c r="D52" s="89"/>
      <c r="E52" s="89"/>
      <c r="F52" s="89"/>
      <c r="G52" s="89"/>
      <c r="H52" s="90"/>
      <c r="I52" s="91" t="s">
        <v>51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52</v>
      </c>
      <c r="AH52" s="89"/>
      <c r="AI52" s="89"/>
      <c r="AJ52" s="89"/>
      <c r="AK52" s="89"/>
      <c r="AL52" s="89"/>
      <c r="AM52" s="89"/>
      <c r="AN52" s="91" t="s">
        <v>53</v>
      </c>
      <c r="AO52" s="89"/>
      <c r="AP52" s="89"/>
      <c r="AQ52" s="93" t="s">
        <v>54</v>
      </c>
      <c r="AR52" s="46"/>
      <c r="AS52" s="94" t="s">
        <v>55</v>
      </c>
      <c r="AT52" s="95" t="s">
        <v>56</v>
      </c>
      <c r="AU52" s="95" t="s">
        <v>57</v>
      </c>
      <c r="AV52" s="95" t="s">
        <v>58</v>
      </c>
      <c r="AW52" s="95" t="s">
        <v>59</v>
      </c>
      <c r="AX52" s="95" t="s">
        <v>60</v>
      </c>
      <c r="AY52" s="95" t="s">
        <v>61</v>
      </c>
      <c r="AZ52" s="95" t="s">
        <v>62</v>
      </c>
      <c r="BA52" s="95" t="s">
        <v>63</v>
      </c>
      <c r="BB52" s="95" t="s">
        <v>64</v>
      </c>
      <c r="BC52" s="95" t="s">
        <v>65</v>
      </c>
      <c r="BD52" s="96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ROUND(AG55+AG56+SUM(AG59:AG62),2)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ROUND(AS55+AS56+SUM(AS59:AS62),2)</f>
        <v>0</v>
      </c>
      <c r="AT54" s="108">
        <f>ROUND(SUM(AV54:AW54),2)</f>
        <v>0</v>
      </c>
      <c r="AU54" s="109">
        <f>ROUND(AU55+AU56+SUM(AU59:AU62),5)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ROUND(AZ55+AZ56+SUM(AZ59:AZ62),2)</f>
        <v>0</v>
      </c>
      <c r="BA54" s="108">
        <f>ROUND(BA55+BA56+SUM(BA59:BA62),2)</f>
        <v>0</v>
      </c>
      <c r="BB54" s="108">
        <f>ROUND(BB55+BB56+SUM(BB59:BB62),2)</f>
        <v>0</v>
      </c>
      <c r="BC54" s="108">
        <f>ROUND(BC55+BC56+SUM(BC59:BC62),2)</f>
        <v>0</v>
      </c>
      <c r="BD54" s="110">
        <f>ROUND(BD55+BD56+SUM(BD59:BD62),2)</f>
        <v>0</v>
      </c>
      <c r="BE54" s="6"/>
      <c r="BS54" s="111" t="s">
        <v>68</v>
      </c>
      <c r="BT54" s="111" t="s">
        <v>69</v>
      </c>
      <c r="BU54" s="112" t="s">
        <v>70</v>
      </c>
      <c r="BV54" s="111" t="s">
        <v>71</v>
      </c>
      <c r="BW54" s="111" t="s">
        <v>5</v>
      </c>
      <c r="BX54" s="111" t="s">
        <v>72</v>
      </c>
      <c r="CL54" s="111" t="s">
        <v>19</v>
      </c>
    </row>
    <row r="55" s="7" customFormat="1" ht="16.5" customHeight="1">
      <c r="A55" s="113" t="s">
        <v>73</v>
      </c>
      <c r="B55" s="114"/>
      <c r="C55" s="115"/>
      <c r="D55" s="116" t="s">
        <v>74</v>
      </c>
      <c r="E55" s="116"/>
      <c r="F55" s="116"/>
      <c r="G55" s="116"/>
      <c r="H55" s="116"/>
      <c r="I55" s="117"/>
      <c r="J55" s="116" t="s">
        <v>75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'001 - ASŘ demontáže s pře...'!J30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76</v>
      </c>
      <c r="AR55" s="120"/>
      <c r="AS55" s="121">
        <v>0</v>
      </c>
      <c r="AT55" s="122">
        <f>ROUND(SUM(AV55:AW55),2)</f>
        <v>0</v>
      </c>
      <c r="AU55" s="123">
        <f>'001 - ASŘ demontáže s pře...'!P91</f>
        <v>0</v>
      </c>
      <c r="AV55" s="122">
        <f>'001 - ASŘ demontáže s pře...'!J33</f>
        <v>0</v>
      </c>
      <c r="AW55" s="122">
        <f>'001 - ASŘ demontáže s pře...'!J34</f>
        <v>0</v>
      </c>
      <c r="AX55" s="122">
        <f>'001 - ASŘ demontáže s pře...'!J35</f>
        <v>0</v>
      </c>
      <c r="AY55" s="122">
        <f>'001 - ASŘ demontáže s pře...'!J36</f>
        <v>0</v>
      </c>
      <c r="AZ55" s="122">
        <f>'001 - ASŘ demontáže s pře...'!F33</f>
        <v>0</v>
      </c>
      <c r="BA55" s="122">
        <f>'001 - ASŘ demontáže s pře...'!F34</f>
        <v>0</v>
      </c>
      <c r="BB55" s="122">
        <f>'001 - ASŘ demontáže s pře...'!F35</f>
        <v>0</v>
      </c>
      <c r="BC55" s="122">
        <f>'001 - ASŘ demontáže s pře...'!F36</f>
        <v>0</v>
      </c>
      <c r="BD55" s="124">
        <f>'001 - ASŘ demontáže s pře...'!F37</f>
        <v>0</v>
      </c>
      <c r="BE55" s="7"/>
      <c r="BT55" s="125" t="s">
        <v>77</v>
      </c>
      <c r="BV55" s="125" t="s">
        <v>71</v>
      </c>
      <c r="BW55" s="125" t="s">
        <v>78</v>
      </c>
      <c r="BX55" s="125" t="s">
        <v>5</v>
      </c>
      <c r="CL55" s="125" t="s">
        <v>19</v>
      </c>
      <c r="CM55" s="125" t="s">
        <v>77</v>
      </c>
    </row>
    <row r="56" s="7" customFormat="1" ht="16.5" customHeight="1">
      <c r="A56" s="7"/>
      <c r="B56" s="114"/>
      <c r="C56" s="115"/>
      <c r="D56" s="116" t="s">
        <v>79</v>
      </c>
      <c r="E56" s="116"/>
      <c r="F56" s="116"/>
      <c r="G56" s="116"/>
      <c r="H56" s="116"/>
      <c r="I56" s="117"/>
      <c r="J56" s="116" t="s">
        <v>80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26">
        <f>ROUND(SUM(AG57:AG58),2)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76</v>
      </c>
      <c r="AR56" s="120"/>
      <c r="AS56" s="121">
        <f>ROUND(SUM(AS57:AS58),2)</f>
        <v>0</v>
      </c>
      <c r="AT56" s="122">
        <f>ROUND(SUM(AV56:AW56),2)</f>
        <v>0</v>
      </c>
      <c r="AU56" s="123">
        <f>ROUND(SUM(AU57:AU58),5)</f>
        <v>0</v>
      </c>
      <c r="AV56" s="122">
        <f>ROUND(AZ56*L29,2)</f>
        <v>0</v>
      </c>
      <c r="AW56" s="122">
        <f>ROUND(BA56*L30,2)</f>
        <v>0</v>
      </c>
      <c r="AX56" s="122">
        <f>ROUND(BB56*L29,2)</f>
        <v>0</v>
      </c>
      <c r="AY56" s="122">
        <f>ROUND(BC56*L30,2)</f>
        <v>0</v>
      </c>
      <c r="AZ56" s="122">
        <f>ROUND(SUM(AZ57:AZ58),2)</f>
        <v>0</v>
      </c>
      <c r="BA56" s="122">
        <f>ROUND(SUM(BA57:BA58),2)</f>
        <v>0</v>
      </c>
      <c r="BB56" s="122">
        <f>ROUND(SUM(BB57:BB58),2)</f>
        <v>0</v>
      </c>
      <c r="BC56" s="122">
        <f>ROUND(SUM(BC57:BC58),2)</f>
        <v>0</v>
      </c>
      <c r="BD56" s="124">
        <f>ROUND(SUM(BD57:BD58),2)</f>
        <v>0</v>
      </c>
      <c r="BE56" s="7"/>
      <c r="BS56" s="125" t="s">
        <v>68</v>
      </c>
      <c r="BT56" s="125" t="s">
        <v>77</v>
      </c>
      <c r="BV56" s="125" t="s">
        <v>71</v>
      </c>
      <c r="BW56" s="125" t="s">
        <v>81</v>
      </c>
      <c r="BX56" s="125" t="s">
        <v>5</v>
      </c>
      <c r="CL56" s="125" t="s">
        <v>19</v>
      </c>
      <c r="CM56" s="125" t="s">
        <v>77</v>
      </c>
    </row>
    <row r="57" s="4" customFormat="1" ht="16.5" customHeight="1">
      <c r="A57" s="113" t="s">
        <v>73</v>
      </c>
      <c r="B57" s="65"/>
      <c r="C57" s="127"/>
      <c r="D57" s="127"/>
      <c r="E57" s="128" t="s">
        <v>79</v>
      </c>
      <c r="F57" s="128"/>
      <c r="G57" s="128"/>
      <c r="H57" s="128"/>
      <c r="I57" s="128"/>
      <c r="J57" s="127"/>
      <c r="K57" s="128" t="s">
        <v>80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'002 - ASŘ nové konstrukce'!J30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82</v>
      </c>
      <c r="AR57" s="67"/>
      <c r="AS57" s="131">
        <v>0</v>
      </c>
      <c r="AT57" s="132">
        <f>ROUND(SUM(AV57:AW57),2)</f>
        <v>0</v>
      </c>
      <c r="AU57" s="133">
        <f>'002 - ASŘ nové konstrukce'!P97</f>
        <v>0</v>
      </c>
      <c r="AV57" s="132">
        <f>'002 - ASŘ nové konstrukce'!J33</f>
        <v>0</v>
      </c>
      <c r="AW57" s="132">
        <f>'002 - ASŘ nové konstrukce'!J34</f>
        <v>0</v>
      </c>
      <c r="AX57" s="132">
        <f>'002 - ASŘ nové konstrukce'!J35</f>
        <v>0</v>
      </c>
      <c r="AY57" s="132">
        <f>'002 - ASŘ nové konstrukce'!J36</f>
        <v>0</v>
      </c>
      <c r="AZ57" s="132">
        <f>'002 - ASŘ nové konstrukce'!F33</f>
        <v>0</v>
      </c>
      <c r="BA57" s="132">
        <f>'002 - ASŘ nové konstrukce'!F34</f>
        <v>0</v>
      </c>
      <c r="BB57" s="132">
        <f>'002 - ASŘ nové konstrukce'!F35</f>
        <v>0</v>
      </c>
      <c r="BC57" s="132">
        <f>'002 - ASŘ nové konstrukce'!F36</f>
        <v>0</v>
      </c>
      <c r="BD57" s="134">
        <f>'002 - ASŘ nové konstrukce'!F37</f>
        <v>0</v>
      </c>
      <c r="BE57" s="4"/>
      <c r="BT57" s="135" t="s">
        <v>83</v>
      </c>
      <c r="BU57" s="135" t="s">
        <v>84</v>
      </c>
      <c r="BV57" s="135" t="s">
        <v>71</v>
      </c>
      <c r="BW57" s="135" t="s">
        <v>81</v>
      </c>
      <c r="BX57" s="135" t="s">
        <v>5</v>
      </c>
      <c r="CL57" s="135" t="s">
        <v>19</v>
      </c>
      <c r="CM57" s="135" t="s">
        <v>77</v>
      </c>
    </row>
    <row r="58" s="4" customFormat="1" ht="16.5" customHeight="1">
      <c r="A58" s="113" t="s">
        <v>73</v>
      </c>
      <c r="B58" s="65"/>
      <c r="C58" s="127"/>
      <c r="D58" s="127"/>
      <c r="E58" s="128" t="s">
        <v>85</v>
      </c>
      <c r="F58" s="128"/>
      <c r="G58" s="128"/>
      <c r="H58" s="128"/>
      <c r="I58" s="128"/>
      <c r="J58" s="127"/>
      <c r="K58" s="128" t="s">
        <v>86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'002-1 - kuchyňská linka'!J32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82</v>
      </c>
      <c r="AR58" s="67"/>
      <c r="AS58" s="131">
        <v>0</v>
      </c>
      <c r="AT58" s="132">
        <f>ROUND(SUM(AV58:AW58),2)</f>
        <v>0</v>
      </c>
      <c r="AU58" s="133">
        <f>'002-1 - kuchyňská linka'!P87</f>
        <v>0</v>
      </c>
      <c r="AV58" s="132">
        <f>'002-1 - kuchyňská linka'!J35</f>
        <v>0</v>
      </c>
      <c r="AW58" s="132">
        <f>'002-1 - kuchyňská linka'!J36</f>
        <v>0</v>
      </c>
      <c r="AX58" s="132">
        <f>'002-1 - kuchyňská linka'!J37</f>
        <v>0</v>
      </c>
      <c r="AY58" s="132">
        <f>'002-1 - kuchyňská linka'!J38</f>
        <v>0</v>
      </c>
      <c r="AZ58" s="132">
        <f>'002-1 - kuchyňská linka'!F35</f>
        <v>0</v>
      </c>
      <c r="BA58" s="132">
        <f>'002-1 - kuchyňská linka'!F36</f>
        <v>0</v>
      </c>
      <c r="BB58" s="132">
        <f>'002-1 - kuchyňská linka'!F37</f>
        <v>0</v>
      </c>
      <c r="BC58" s="132">
        <f>'002-1 - kuchyňská linka'!F38</f>
        <v>0</v>
      </c>
      <c r="BD58" s="134">
        <f>'002-1 - kuchyňská linka'!F39</f>
        <v>0</v>
      </c>
      <c r="BE58" s="4"/>
      <c r="BT58" s="135" t="s">
        <v>83</v>
      </c>
      <c r="BV58" s="135" t="s">
        <v>71</v>
      </c>
      <c r="BW58" s="135" t="s">
        <v>87</v>
      </c>
      <c r="BX58" s="135" t="s">
        <v>81</v>
      </c>
      <c r="CL58" s="135" t="s">
        <v>19</v>
      </c>
    </row>
    <row r="59" s="7" customFormat="1" ht="16.5" customHeight="1">
      <c r="A59" s="113" t="s">
        <v>73</v>
      </c>
      <c r="B59" s="114"/>
      <c r="C59" s="115"/>
      <c r="D59" s="116" t="s">
        <v>88</v>
      </c>
      <c r="E59" s="116"/>
      <c r="F59" s="116"/>
      <c r="G59" s="116"/>
      <c r="H59" s="116"/>
      <c r="I59" s="117"/>
      <c r="J59" s="116" t="s">
        <v>89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'003 - ZTI'!J30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76</v>
      </c>
      <c r="AR59" s="120"/>
      <c r="AS59" s="121">
        <v>0</v>
      </c>
      <c r="AT59" s="122">
        <f>ROUND(SUM(AV59:AW59),2)</f>
        <v>0</v>
      </c>
      <c r="AU59" s="123">
        <f>'003 - ZTI'!P92</f>
        <v>0</v>
      </c>
      <c r="AV59" s="122">
        <f>'003 - ZTI'!J33</f>
        <v>0</v>
      </c>
      <c r="AW59" s="122">
        <f>'003 - ZTI'!J34</f>
        <v>0</v>
      </c>
      <c r="AX59" s="122">
        <f>'003 - ZTI'!J35</f>
        <v>0</v>
      </c>
      <c r="AY59" s="122">
        <f>'003 - ZTI'!J36</f>
        <v>0</v>
      </c>
      <c r="AZ59" s="122">
        <f>'003 - ZTI'!F33</f>
        <v>0</v>
      </c>
      <c r="BA59" s="122">
        <f>'003 - ZTI'!F34</f>
        <v>0</v>
      </c>
      <c r="BB59" s="122">
        <f>'003 - ZTI'!F35</f>
        <v>0</v>
      </c>
      <c r="BC59" s="122">
        <f>'003 - ZTI'!F36</f>
        <v>0</v>
      </c>
      <c r="BD59" s="124">
        <f>'003 - ZTI'!F37</f>
        <v>0</v>
      </c>
      <c r="BE59" s="7"/>
      <c r="BT59" s="125" t="s">
        <v>77</v>
      </c>
      <c r="BV59" s="125" t="s">
        <v>71</v>
      </c>
      <c r="BW59" s="125" t="s">
        <v>90</v>
      </c>
      <c r="BX59" s="125" t="s">
        <v>5</v>
      </c>
      <c r="CL59" s="125" t="s">
        <v>19</v>
      </c>
      <c r="CM59" s="125" t="s">
        <v>77</v>
      </c>
    </row>
    <row r="60" s="7" customFormat="1" ht="16.5" customHeight="1">
      <c r="A60" s="113" t="s">
        <v>73</v>
      </c>
      <c r="B60" s="114"/>
      <c r="C60" s="115"/>
      <c r="D60" s="116" t="s">
        <v>91</v>
      </c>
      <c r="E60" s="116"/>
      <c r="F60" s="116"/>
      <c r="G60" s="116"/>
      <c r="H60" s="116"/>
      <c r="I60" s="117"/>
      <c r="J60" s="116" t="s">
        <v>92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'004 - UT + VZT'!J30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76</v>
      </c>
      <c r="AR60" s="120"/>
      <c r="AS60" s="121">
        <v>0</v>
      </c>
      <c r="AT60" s="122">
        <f>ROUND(SUM(AV60:AW60),2)</f>
        <v>0</v>
      </c>
      <c r="AU60" s="123">
        <f>'004 - UT + VZT'!P87</f>
        <v>0</v>
      </c>
      <c r="AV60" s="122">
        <f>'004 - UT + VZT'!J33</f>
        <v>0</v>
      </c>
      <c r="AW60" s="122">
        <f>'004 - UT + VZT'!J34</f>
        <v>0</v>
      </c>
      <c r="AX60" s="122">
        <f>'004 - UT + VZT'!J35</f>
        <v>0</v>
      </c>
      <c r="AY60" s="122">
        <f>'004 - UT + VZT'!J36</f>
        <v>0</v>
      </c>
      <c r="AZ60" s="122">
        <f>'004 - UT + VZT'!F33</f>
        <v>0</v>
      </c>
      <c r="BA60" s="122">
        <f>'004 - UT + VZT'!F34</f>
        <v>0</v>
      </c>
      <c r="BB60" s="122">
        <f>'004 - UT + VZT'!F35</f>
        <v>0</v>
      </c>
      <c r="BC60" s="122">
        <f>'004 - UT + VZT'!F36</f>
        <v>0</v>
      </c>
      <c r="BD60" s="124">
        <f>'004 - UT + VZT'!F37</f>
        <v>0</v>
      </c>
      <c r="BE60" s="7"/>
      <c r="BT60" s="125" t="s">
        <v>77</v>
      </c>
      <c r="BV60" s="125" t="s">
        <v>71</v>
      </c>
      <c r="BW60" s="125" t="s">
        <v>93</v>
      </c>
      <c r="BX60" s="125" t="s">
        <v>5</v>
      </c>
      <c r="CL60" s="125" t="s">
        <v>19</v>
      </c>
      <c r="CM60" s="125" t="s">
        <v>77</v>
      </c>
    </row>
    <row r="61" s="7" customFormat="1" ht="16.5" customHeight="1">
      <c r="A61" s="113" t="s">
        <v>73</v>
      </c>
      <c r="B61" s="114"/>
      <c r="C61" s="115"/>
      <c r="D61" s="116" t="s">
        <v>94</v>
      </c>
      <c r="E61" s="116"/>
      <c r="F61" s="116"/>
      <c r="G61" s="116"/>
      <c r="H61" s="116"/>
      <c r="I61" s="117"/>
      <c r="J61" s="116" t="s">
        <v>95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'005 - PBŘ'!J30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76</v>
      </c>
      <c r="AR61" s="120"/>
      <c r="AS61" s="121">
        <v>0</v>
      </c>
      <c r="AT61" s="122">
        <f>ROUND(SUM(AV61:AW61),2)</f>
        <v>0</v>
      </c>
      <c r="AU61" s="123">
        <f>'005 - PBŘ'!P85</f>
        <v>0</v>
      </c>
      <c r="AV61" s="122">
        <f>'005 - PBŘ'!J33</f>
        <v>0</v>
      </c>
      <c r="AW61" s="122">
        <f>'005 - PBŘ'!J34</f>
        <v>0</v>
      </c>
      <c r="AX61" s="122">
        <f>'005 - PBŘ'!J35</f>
        <v>0</v>
      </c>
      <c r="AY61" s="122">
        <f>'005 - PBŘ'!J36</f>
        <v>0</v>
      </c>
      <c r="AZ61" s="122">
        <f>'005 - PBŘ'!F33</f>
        <v>0</v>
      </c>
      <c r="BA61" s="122">
        <f>'005 - PBŘ'!F34</f>
        <v>0</v>
      </c>
      <c r="BB61" s="122">
        <f>'005 - PBŘ'!F35</f>
        <v>0</v>
      </c>
      <c r="BC61" s="122">
        <f>'005 - PBŘ'!F36</f>
        <v>0</v>
      </c>
      <c r="BD61" s="124">
        <f>'005 - PBŘ'!F37</f>
        <v>0</v>
      </c>
      <c r="BE61" s="7"/>
      <c r="BT61" s="125" t="s">
        <v>77</v>
      </c>
      <c r="BV61" s="125" t="s">
        <v>71</v>
      </c>
      <c r="BW61" s="125" t="s">
        <v>96</v>
      </c>
      <c r="BX61" s="125" t="s">
        <v>5</v>
      </c>
      <c r="CL61" s="125" t="s">
        <v>19</v>
      </c>
      <c r="CM61" s="125" t="s">
        <v>77</v>
      </c>
    </row>
    <row r="62" s="7" customFormat="1" ht="16.5" customHeight="1">
      <c r="A62" s="7"/>
      <c r="B62" s="114"/>
      <c r="C62" s="115"/>
      <c r="D62" s="116" t="s">
        <v>97</v>
      </c>
      <c r="E62" s="116"/>
      <c r="F62" s="116"/>
      <c r="G62" s="116"/>
      <c r="H62" s="116"/>
      <c r="I62" s="117"/>
      <c r="J62" s="116" t="s">
        <v>98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26">
        <f>ROUND(SUM(AG63:AG64),2)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76</v>
      </c>
      <c r="AR62" s="120"/>
      <c r="AS62" s="121">
        <f>ROUND(SUM(AS63:AS64),2)</f>
        <v>0</v>
      </c>
      <c r="AT62" s="122">
        <f>ROUND(SUM(AV62:AW62),2)</f>
        <v>0</v>
      </c>
      <c r="AU62" s="123">
        <f>ROUND(SUM(AU63:AU64),5)</f>
        <v>0</v>
      </c>
      <c r="AV62" s="122">
        <f>ROUND(AZ62*L29,2)</f>
        <v>0</v>
      </c>
      <c r="AW62" s="122">
        <f>ROUND(BA62*L30,2)</f>
        <v>0</v>
      </c>
      <c r="AX62" s="122">
        <f>ROUND(BB62*L29,2)</f>
        <v>0</v>
      </c>
      <c r="AY62" s="122">
        <f>ROUND(BC62*L30,2)</f>
        <v>0</v>
      </c>
      <c r="AZ62" s="122">
        <f>ROUND(SUM(AZ63:AZ64),2)</f>
        <v>0</v>
      </c>
      <c r="BA62" s="122">
        <f>ROUND(SUM(BA63:BA64),2)</f>
        <v>0</v>
      </c>
      <c r="BB62" s="122">
        <f>ROUND(SUM(BB63:BB64),2)</f>
        <v>0</v>
      </c>
      <c r="BC62" s="122">
        <f>ROUND(SUM(BC63:BC64),2)</f>
        <v>0</v>
      </c>
      <c r="BD62" s="124">
        <f>ROUND(SUM(BD63:BD64),2)</f>
        <v>0</v>
      </c>
      <c r="BE62" s="7"/>
      <c r="BS62" s="125" t="s">
        <v>68</v>
      </c>
      <c r="BT62" s="125" t="s">
        <v>77</v>
      </c>
      <c r="BU62" s="125" t="s">
        <v>70</v>
      </c>
      <c r="BV62" s="125" t="s">
        <v>71</v>
      </c>
      <c r="BW62" s="125" t="s">
        <v>99</v>
      </c>
      <c r="BX62" s="125" t="s">
        <v>5</v>
      </c>
      <c r="CL62" s="125" t="s">
        <v>19</v>
      </c>
      <c r="CM62" s="125" t="s">
        <v>77</v>
      </c>
    </row>
    <row r="63" s="4" customFormat="1" ht="16.5" customHeight="1">
      <c r="A63" s="113" t="s">
        <v>73</v>
      </c>
      <c r="B63" s="65"/>
      <c r="C63" s="127"/>
      <c r="D63" s="127"/>
      <c r="E63" s="128" t="s">
        <v>100</v>
      </c>
      <c r="F63" s="128"/>
      <c r="G63" s="128"/>
      <c r="H63" s="128"/>
      <c r="I63" s="128"/>
      <c r="J63" s="127"/>
      <c r="K63" s="128" t="s">
        <v>101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'007-1.1 - elektroinstalac...'!J32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82</v>
      </c>
      <c r="AR63" s="67"/>
      <c r="AS63" s="131">
        <v>0</v>
      </c>
      <c r="AT63" s="132">
        <f>ROUND(SUM(AV63:AW63),2)</f>
        <v>0</v>
      </c>
      <c r="AU63" s="133">
        <f>'007-1.1 - elektroinstalac...'!P88</f>
        <v>0</v>
      </c>
      <c r="AV63" s="132">
        <f>'007-1.1 - elektroinstalac...'!J35</f>
        <v>0</v>
      </c>
      <c r="AW63" s="132">
        <f>'007-1.1 - elektroinstalac...'!J36</f>
        <v>0</v>
      </c>
      <c r="AX63" s="132">
        <f>'007-1.1 - elektroinstalac...'!J37</f>
        <v>0</v>
      </c>
      <c r="AY63" s="132">
        <f>'007-1.1 - elektroinstalac...'!J38</f>
        <v>0</v>
      </c>
      <c r="AZ63" s="132">
        <f>'007-1.1 - elektroinstalac...'!F35</f>
        <v>0</v>
      </c>
      <c r="BA63" s="132">
        <f>'007-1.1 - elektroinstalac...'!F36</f>
        <v>0</v>
      </c>
      <c r="BB63" s="132">
        <f>'007-1.1 - elektroinstalac...'!F37</f>
        <v>0</v>
      </c>
      <c r="BC63" s="132">
        <f>'007-1.1 - elektroinstalac...'!F38</f>
        <v>0</v>
      </c>
      <c r="BD63" s="134">
        <f>'007-1.1 - elektroinstalac...'!F39</f>
        <v>0</v>
      </c>
      <c r="BE63" s="4"/>
      <c r="BT63" s="135" t="s">
        <v>83</v>
      </c>
      <c r="BV63" s="135" t="s">
        <v>71</v>
      </c>
      <c r="BW63" s="135" t="s">
        <v>102</v>
      </c>
      <c r="BX63" s="135" t="s">
        <v>99</v>
      </c>
      <c r="CL63" s="135" t="s">
        <v>19</v>
      </c>
    </row>
    <row r="64" s="4" customFormat="1" ht="16.5" customHeight="1">
      <c r="A64" s="113" t="s">
        <v>73</v>
      </c>
      <c r="B64" s="65"/>
      <c r="C64" s="127"/>
      <c r="D64" s="127"/>
      <c r="E64" s="128" t="s">
        <v>103</v>
      </c>
      <c r="F64" s="128"/>
      <c r="G64" s="128"/>
      <c r="H64" s="128"/>
      <c r="I64" s="128"/>
      <c r="J64" s="127"/>
      <c r="K64" s="128" t="s">
        <v>104</v>
      </c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9">
        <f>'007-1.2 - bytový rozváděč'!J32</f>
        <v>0</v>
      </c>
      <c r="AH64" s="127"/>
      <c r="AI64" s="127"/>
      <c r="AJ64" s="127"/>
      <c r="AK64" s="127"/>
      <c r="AL64" s="127"/>
      <c r="AM64" s="127"/>
      <c r="AN64" s="129">
        <f>SUM(AG64,AT64)</f>
        <v>0</v>
      </c>
      <c r="AO64" s="127"/>
      <c r="AP64" s="127"/>
      <c r="AQ64" s="130" t="s">
        <v>82</v>
      </c>
      <c r="AR64" s="67"/>
      <c r="AS64" s="136">
        <v>0</v>
      </c>
      <c r="AT64" s="137">
        <f>ROUND(SUM(AV64:AW64),2)</f>
        <v>0</v>
      </c>
      <c r="AU64" s="138">
        <f>'007-1.2 - bytový rozváděč'!P87</f>
        <v>0</v>
      </c>
      <c r="AV64" s="137">
        <f>'007-1.2 - bytový rozváděč'!J35</f>
        <v>0</v>
      </c>
      <c r="AW64" s="137">
        <f>'007-1.2 - bytový rozváděč'!J36</f>
        <v>0</v>
      </c>
      <c r="AX64" s="137">
        <f>'007-1.2 - bytový rozváděč'!J37</f>
        <v>0</v>
      </c>
      <c r="AY64" s="137">
        <f>'007-1.2 - bytový rozváděč'!J38</f>
        <v>0</v>
      </c>
      <c r="AZ64" s="137">
        <f>'007-1.2 - bytový rozváděč'!F35</f>
        <v>0</v>
      </c>
      <c r="BA64" s="137">
        <f>'007-1.2 - bytový rozváděč'!F36</f>
        <v>0</v>
      </c>
      <c r="BB64" s="137">
        <f>'007-1.2 - bytový rozváděč'!F37</f>
        <v>0</v>
      </c>
      <c r="BC64" s="137">
        <f>'007-1.2 - bytový rozváděč'!F38</f>
        <v>0</v>
      </c>
      <c r="BD64" s="139">
        <f>'007-1.2 - bytový rozváděč'!F39</f>
        <v>0</v>
      </c>
      <c r="BE64" s="4"/>
      <c r="BT64" s="135" t="s">
        <v>83</v>
      </c>
      <c r="BV64" s="135" t="s">
        <v>71</v>
      </c>
      <c r="BW64" s="135" t="s">
        <v>105</v>
      </c>
      <c r="BX64" s="135" t="s">
        <v>99</v>
      </c>
      <c r="CL64" s="135" t="s">
        <v>19</v>
      </c>
    </row>
    <row r="65" s="2" customFormat="1" ht="30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46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</row>
  </sheetData>
  <sheetProtection sheet="1" formatColumns="0" formatRows="0" objects="1" scenarios="1" spinCount="100000" saltValue="x0pMjSAtaNK07AUVhms5pJpYOwIDVmOJTNDHMWiIoFCeOB/rxzB4oj9QrV0Sl+1RQWL/uiZ3hX7XPSVbtQXceg==" hashValue="s7FSrlWHizbbncalCL6F19eOIK0xLoeYw0kiDkpL1U0zhrbwXFKkbWrcFJMt0X2PN7VOnoWBBzEbkMypK8/ZHQ==" algorithmName="SHA-512" password="CC35"/>
  <mergeCells count="78">
    <mergeCell ref="C52:G52"/>
    <mergeCell ref="D55:H55"/>
    <mergeCell ref="D62:H62"/>
    <mergeCell ref="D59:H59"/>
    <mergeCell ref="D60:H60"/>
    <mergeCell ref="D61:H61"/>
    <mergeCell ref="D56:H56"/>
    <mergeCell ref="E64:I64"/>
    <mergeCell ref="E58:I58"/>
    <mergeCell ref="E63:I63"/>
    <mergeCell ref="E57:I57"/>
    <mergeCell ref="I52:AF52"/>
    <mergeCell ref="J60:AF60"/>
    <mergeCell ref="J56:AF56"/>
    <mergeCell ref="J59:AF59"/>
    <mergeCell ref="J55:AF55"/>
    <mergeCell ref="J62:AF62"/>
    <mergeCell ref="J61:AF61"/>
    <mergeCell ref="K58:AF58"/>
    <mergeCell ref="K63:AF63"/>
    <mergeCell ref="K57:AF57"/>
    <mergeCell ref="K64:AF64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60:AM60"/>
    <mergeCell ref="AG61:AM61"/>
    <mergeCell ref="AG62:AM62"/>
    <mergeCell ref="AG59:AM59"/>
    <mergeCell ref="AG63:AM63"/>
    <mergeCell ref="AG64:AM64"/>
    <mergeCell ref="AG58:AM58"/>
    <mergeCell ref="AG52:AM52"/>
    <mergeCell ref="AG55:AM55"/>
    <mergeCell ref="AG56:AM56"/>
    <mergeCell ref="AG57:AM57"/>
    <mergeCell ref="AM47:AN47"/>
    <mergeCell ref="AM49:AP49"/>
    <mergeCell ref="AM50:AP50"/>
    <mergeCell ref="AN56:AP56"/>
    <mergeCell ref="AN64:AP64"/>
    <mergeCell ref="AN63:AP63"/>
    <mergeCell ref="AN60:AP60"/>
    <mergeCell ref="AN52:AP52"/>
    <mergeCell ref="AN59:AP59"/>
    <mergeCell ref="AN61:AP61"/>
    <mergeCell ref="AN55:AP55"/>
    <mergeCell ref="AN57:AP57"/>
    <mergeCell ref="AN62:AP62"/>
    <mergeCell ref="AN58:AP58"/>
    <mergeCell ref="AS49:AT51"/>
    <mergeCell ref="AN54:AP54"/>
  </mergeCells>
  <hyperlinks>
    <hyperlink ref="A55" location="'001 - ASŘ demontáže s pře...'!C2" display="/"/>
    <hyperlink ref="A57" location="'002 - ASŘ nové konstrukce'!C2" display="/"/>
    <hyperlink ref="A58" location="'002-1 - kuchyňská linka'!C2" display="/"/>
    <hyperlink ref="A59" location="'003 - ZTI'!C2" display="/"/>
    <hyperlink ref="A60" location="'004 - UT + VZT'!C2" display="/"/>
    <hyperlink ref="A61" location="'005 - PBŘ'!C2" display="/"/>
    <hyperlink ref="A63" location="'007-1.1 - elektroinstalac...'!C2" display="/"/>
    <hyperlink ref="A64" location="'007-1.2 - bytový rozváděč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9" customWidth="1"/>
    <col min="2" max="2" width="1.667969" style="289" customWidth="1"/>
    <col min="3" max="4" width="5" style="289" customWidth="1"/>
    <col min="5" max="5" width="11.66016" style="289" customWidth="1"/>
    <col min="6" max="6" width="9.160156" style="289" customWidth="1"/>
    <col min="7" max="7" width="5" style="289" customWidth="1"/>
    <col min="8" max="8" width="77.83203" style="289" customWidth="1"/>
    <col min="9" max="10" width="20" style="289" customWidth="1"/>
    <col min="11" max="11" width="1.667969" style="289" customWidth="1"/>
  </cols>
  <sheetData>
    <row r="1" s="1" customFormat="1" ht="37.5" customHeight="1"/>
    <row r="2" s="1" customFormat="1" ht="7.5" customHeight="1">
      <c r="B2" s="290"/>
      <c r="C2" s="291"/>
      <c r="D2" s="291"/>
      <c r="E2" s="291"/>
      <c r="F2" s="291"/>
      <c r="G2" s="291"/>
      <c r="H2" s="291"/>
      <c r="I2" s="291"/>
      <c r="J2" s="291"/>
      <c r="K2" s="292"/>
    </row>
    <row r="3" s="16" customFormat="1" ht="45" customHeight="1">
      <c r="B3" s="293"/>
      <c r="C3" s="294" t="s">
        <v>1730</v>
      </c>
      <c r="D3" s="294"/>
      <c r="E3" s="294"/>
      <c r="F3" s="294"/>
      <c r="G3" s="294"/>
      <c r="H3" s="294"/>
      <c r="I3" s="294"/>
      <c r="J3" s="294"/>
      <c r="K3" s="295"/>
    </row>
    <row r="4" s="1" customFormat="1" ht="25.5" customHeight="1">
      <c r="B4" s="296"/>
      <c r="C4" s="297" t="s">
        <v>1731</v>
      </c>
      <c r="D4" s="297"/>
      <c r="E4" s="297"/>
      <c r="F4" s="297"/>
      <c r="G4" s="297"/>
      <c r="H4" s="297"/>
      <c r="I4" s="297"/>
      <c r="J4" s="297"/>
      <c r="K4" s="298"/>
    </row>
    <row r="5" s="1" customFormat="1" ht="5.25" customHeight="1">
      <c r="B5" s="296"/>
      <c r="C5" s="299"/>
      <c r="D5" s="299"/>
      <c r="E5" s="299"/>
      <c r="F5" s="299"/>
      <c r="G5" s="299"/>
      <c r="H5" s="299"/>
      <c r="I5" s="299"/>
      <c r="J5" s="299"/>
      <c r="K5" s="298"/>
    </row>
    <row r="6" s="1" customFormat="1" ht="15" customHeight="1">
      <c r="B6" s="296"/>
      <c r="C6" s="300" t="s">
        <v>1732</v>
      </c>
      <c r="D6" s="300"/>
      <c r="E6" s="300"/>
      <c r="F6" s="300"/>
      <c r="G6" s="300"/>
      <c r="H6" s="300"/>
      <c r="I6" s="300"/>
      <c r="J6" s="300"/>
      <c r="K6" s="298"/>
    </row>
    <row r="7" s="1" customFormat="1" ht="15" customHeight="1">
      <c r="B7" s="301"/>
      <c r="C7" s="300" t="s">
        <v>1733</v>
      </c>
      <c r="D7" s="300"/>
      <c r="E7" s="300"/>
      <c r="F7" s="300"/>
      <c r="G7" s="300"/>
      <c r="H7" s="300"/>
      <c r="I7" s="300"/>
      <c r="J7" s="300"/>
      <c r="K7" s="298"/>
    </row>
    <row r="8" s="1" customFormat="1" ht="12.75" customHeight="1">
      <c r="B8" s="301"/>
      <c r="C8" s="300"/>
      <c r="D8" s="300"/>
      <c r="E8" s="300"/>
      <c r="F8" s="300"/>
      <c r="G8" s="300"/>
      <c r="H8" s="300"/>
      <c r="I8" s="300"/>
      <c r="J8" s="300"/>
      <c r="K8" s="298"/>
    </row>
    <row r="9" s="1" customFormat="1" ht="15" customHeight="1">
      <c r="B9" s="301"/>
      <c r="C9" s="300" t="s">
        <v>1734</v>
      </c>
      <c r="D9" s="300"/>
      <c r="E9" s="300"/>
      <c r="F9" s="300"/>
      <c r="G9" s="300"/>
      <c r="H9" s="300"/>
      <c r="I9" s="300"/>
      <c r="J9" s="300"/>
      <c r="K9" s="298"/>
    </row>
    <row r="10" s="1" customFormat="1" ht="15" customHeight="1">
      <c r="B10" s="301"/>
      <c r="C10" s="300"/>
      <c r="D10" s="300" t="s">
        <v>1735</v>
      </c>
      <c r="E10" s="300"/>
      <c r="F10" s="300"/>
      <c r="G10" s="300"/>
      <c r="H10" s="300"/>
      <c r="I10" s="300"/>
      <c r="J10" s="300"/>
      <c r="K10" s="298"/>
    </row>
    <row r="11" s="1" customFormat="1" ht="15" customHeight="1">
      <c r="B11" s="301"/>
      <c r="C11" s="302"/>
      <c r="D11" s="300" t="s">
        <v>1736</v>
      </c>
      <c r="E11" s="300"/>
      <c r="F11" s="300"/>
      <c r="G11" s="300"/>
      <c r="H11" s="300"/>
      <c r="I11" s="300"/>
      <c r="J11" s="300"/>
      <c r="K11" s="298"/>
    </row>
    <row r="12" s="1" customFormat="1" ht="15" customHeight="1">
      <c r="B12" s="301"/>
      <c r="C12" s="302"/>
      <c r="D12" s="300"/>
      <c r="E12" s="300"/>
      <c r="F12" s="300"/>
      <c r="G12" s="300"/>
      <c r="H12" s="300"/>
      <c r="I12" s="300"/>
      <c r="J12" s="300"/>
      <c r="K12" s="298"/>
    </row>
    <row r="13" s="1" customFormat="1" ht="15" customHeight="1">
      <c r="B13" s="301"/>
      <c r="C13" s="302"/>
      <c r="D13" s="303" t="s">
        <v>1737</v>
      </c>
      <c r="E13" s="300"/>
      <c r="F13" s="300"/>
      <c r="G13" s="300"/>
      <c r="H13" s="300"/>
      <c r="I13" s="300"/>
      <c r="J13" s="300"/>
      <c r="K13" s="298"/>
    </row>
    <row r="14" s="1" customFormat="1" ht="12.75" customHeight="1">
      <c r="B14" s="301"/>
      <c r="C14" s="302"/>
      <c r="D14" s="302"/>
      <c r="E14" s="302"/>
      <c r="F14" s="302"/>
      <c r="G14" s="302"/>
      <c r="H14" s="302"/>
      <c r="I14" s="302"/>
      <c r="J14" s="302"/>
      <c r="K14" s="298"/>
    </row>
    <row r="15" s="1" customFormat="1" ht="15" customHeight="1">
      <c r="B15" s="301"/>
      <c r="C15" s="302"/>
      <c r="D15" s="300" t="s">
        <v>1738</v>
      </c>
      <c r="E15" s="300"/>
      <c r="F15" s="300"/>
      <c r="G15" s="300"/>
      <c r="H15" s="300"/>
      <c r="I15" s="300"/>
      <c r="J15" s="300"/>
      <c r="K15" s="298"/>
    </row>
    <row r="16" s="1" customFormat="1" ht="15" customHeight="1">
      <c r="B16" s="301"/>
      <c r="C16" s="302"/>
      <c r="D16" s="300" t="s">
        <v>1739</v>
      </c>
      <c r="E16" s="300"/>
      <c r="F16" s="300"/>
      <c r="G16" s="300"/>
      <c r="H16" s="300"/>
      <c r="I16" s="300"/>
      <c r="J16" s="300"/>
      <c r="K16" s="298"/>
    </row>
    <row r="17" s="1" customFormat="1" ht="15" customHeight="1">
      <c r="B17" s="301"/>
      <c r="C17" s="302"/>
      <c r="D17" s="300" t="s">
        <v>1740</v>
      </c>
      <c r="E17" s="300"/>
      <c r="F17" s="300"/>
      <c r="G17" s="300"/>
      <c r="H17" s="300"/>
      <c r="I17" s="300"/>
      <c r="J17" s="300"/>
      <c r="K17" s="298"/>
    </row>
    <row r="18" s="1" customFormat="1" ht="15" customHeight="1">
      <c r="B18" s="301"/>
      <c r="C18" s="302"/>
      <c r="D18" s="302"/>
      <c r="E18" s="304" t="s">
        <v>76</v>
      </c>
      <c r="F18" s="300" t="s">
        <v>1741</v>
      </c>
      <c r="G18" s="300"/>
      <c r="H18" s="300"/>
      <c r="I18" s="300"/>
      <c r="J18" s="300"/>
      <c r="K18" s="298"/>
    </row>
    <row r="19" s="1" customFormat="1" ht="15" customHeight="1">
      <c r="B19" s="301"/>
      <c r="C19" s="302"/>
      <c r="D19" s="302"/>
      <c r="E19" s="304" t="s">
        <v>1742</v>
      </c>
      <c r="F19" s="300" t="s">
        <v>1743</v>
      </c>
      <c r="G19" s="300"/>
      <c r="H19" s="300"/>
      <c r="I19" s="300"/>
      <c r="J19" s="300"/>
      <c r="K19" s="298"/>
    </row>
    <row r="20" s="1" customFormat="1" ht="15" customHeight="1">
      <c r="B20" s="301"/>
      <c r="C20" s="302"/>
      <c r="D20" s="302"/>
      <c r="E20" s="304" t="s">
        <v>1744</v>
      </c>
      <c r="F20" s="300" t="s">
        <v>1745</v>
      </c>
      <c r="G20" s="300"/>
      <c r="H20" s="300"/>
      <c r="I20" s="300"/>
      <c r="J20" s="300"/>
      <c r="K20" s="298"/>
    </row>
    <row r="21" s="1" customFormat="1" ht="15" customHeight="1">
      <c r="B21" s="301"/>
      <c r="C21" s="302"/>
      <c r="D21" s="302"/>
      <c r="E21" s="304" t="s">
        <v>1746</v>
      </c>
      <c r="F21" s="300" t="s">
        <v>1747</v>
      </c>
      <c r="G21" s="300"/>
      <c r="H21" s="300"/>
      <c r="I21" s="300"/>
      <c r="J21" s="300"/>
      <c r="K21" s="298"/>
    </row>
    <row r="22" s="1" customFormat="1" ht="15" customHeight="1">
      <c r="B22" s="301"/>
      <c r="C22" s="302"/>
      <c r="D22" s="302"/>
      <c r="E22" s="304" t="s">
        <v>1748</v>
      </c>
      <c r="F22" s="300" t="s">
        <v>1749</v>
      </c>
      <c r="G22" s="300"/>
      <c r="H22" s="300"/>
      <c r="I22" s="300"/>
      <c r="J22" s="300"/>
      <c r="K22" s="298"/>
    </row>
    <row r="23" s="1" customFormat="1" ht="15" customHeight="1">
      <c r="B23" s="301"/>
      <c r="C23" s="302"/>
      <c r="D23" s="302"/>
      <c r="E23" s="304" t="s">
        <v>82</v>
      </c>
      <c r="F23" s="300" t="s">
        <v>1750</v>
      </c>
      <c r="G23" s="300"/>
      <c r="H23" s="300"/>
      <c r="I23" s="300"/>
      <c r="J23" s="300"/>
      <c r="K23" s="298"/>
    </row>
    <row r="24" s="1" customFormat="1" ht="12.75" customHeight="1">
      <c r="B24" s="301"/>
      <c r="C24" s="302"/>
      <c r="D24" s="302"/>
      <c r="E24" s="302"/>
      <c r="F24" s="302"/>
      <c r="G24" s="302"/>
      <c r="H24" s="302"/>
      <c r="I24" s="302"/>
      <c r="J24" s="302"/>
      <c r="K24" s="298"/>
    </row>
    <row r="25" s="1" customFormat="1" ht="15" customHeight="1">
      <c r="B25" s="301"/>
      <c r="C25" s="300" t="s">
        <v>1751</v>
      </c>
      <c r="D25" s="300"/>
      <c r="E25" s="300"/>
      <c r="F25" s="300"/>
      <c r="G25" s="300"/>
      <c r="H25" s="300"/>
      <c r="I25" s="300"/>
      <c r="J25" s="300"/>
      <c r="K25" s="298"/>
    </row>
    <row r="26" s="1" customFormat="1" ht="15" customHeight="1">
      <c r="B26" s="301"/>
      <c r="C26" s="300" t="s">
        <v>1752</v>
      </c>
      <c r="D26" s="300"/>
      <c r="E26" s="300"/>
      <c r="F26" s="300"/>
      <c r="G26" s="300"/>
      <c r="H26" s="300"/>
      <c r="I26" s="300"/>
      <c r="J26" s="300"/>
      <c r="K26" s="298"/>
    </row>
    <row r="27" s="1" customFormat="1" ht="15" customHeight="1">
      <c r="B27" s="301"/>
      <c r="C27" s="300"/>
      <c r="D27" s="300" t="s">
        <v>1753</v>
      </c>
      <c r="E27" s="300"/>
      <c r="F27" s="300"/>
      <c r="G27" s="300"/>
      <c r="H27" s="300"/>
      <c r="I27" s="300"/>
      <c r="J27" s="300"/>
      <c r="K27" s="298"/>
    </row>
    <row r="28" s="1" customFormat="1" ht="15" customHeight="1">
      <c r="B28" s="301"/>
      <c r="C28" s="302"/>
      <c r="D28" s="300" t="s">
        <v>1754</v>
      </c>
      <c r="E28" s="300"/>
      <c r="F28" s="300"/>
      <c r="G28" s="300"/>
      <c r="H28" s="300"/>
      <c r="I28" s="300"/>
      <c r="J28" s="300"/>
      <c r="K28" s="298"/>
    </row>
    <row r="29" s="1" customFormat="1" ht="12.75" customHeight="1">
      <c r="B29" s="301"/>
      <c r="C29" s="302"/>
      <c r="D29" s="302"/>
      <c r="E29" s="302"/>
      <c r="F29" s="302"/>
      <c r="G29" s="302"/>
      <c r="H29" s="302"/>
      <c r="I29" s="302"/>
      <c r="J29" s="302"/>
      <c r="K29" s="298"/>
    </row>
    <row r="30" s="1" customFormat="1" ht="15" customHeight="1">
      <c r="B30" s="301"/>
      <c r="C30" s="302"/>
      <c r="D30" s="300" t="s">
        <v>1755</v>
      </c>
      <c r="E30" s="300"/>
      <c r="F30" s="300"/>
      <c r="G30" s="300"/>
      <c r="H30" s="300"/>
      <c r="I30" s="300"/>
      <c r="J30" s="300"/>
      <c r="K30" s="298"/>
    </row>
    <row r="31" s="1" customFormat="1" ht="15" customHeight="1">
      <c r="B31" s="301"/>
      <c r="C31" s="302"/>
      <c r="D31" s="300" t="s">
        <v>1756</v>
      </c>
      <c r="E31" s="300"/>
      <c r="F31" s="300"/>
      <c r="G31" s="300"/>
      <c r="H31" s="300"/>
      <c r="I31" s="300"/>
      <c r="J31" s="300"/>
      <c r="K31" s="298"/>
    </row>
    <row r="32" s="1" customFormat="1" ht="12.75" customHeight="1">
      <c r="B32" s="301"/>
      <c r="C32" s="302"/>
      <c r="D32" s="302"/>
      <c r="E32" s="302"/>
      <c r="F32" s="302"/>
      <c r="G32" s="302"/>
      <c r="H32" s="302"/>
      <c r="I32" s="302"/>
      <c r="J32" s="302"/>
      <c r="K32" s="298"/>
    </row>
    <row r="33" s="1" customFormat="1" ht="15" customHeight="1">
      <c r="B33" s="301"/>
      <c r="C33" s="302"/>
      <c r="D33" s="300" t="s">
        <v>1757</v>
      </c>
      <c r="E33" s="300"/>
      <c r="F33" s="300"/>
      <c r="G33" s="300"/>
      <c r="H33" s="300"/>
      <c r="I33" s="300"/>
      <c r="J33" s="300"/>
      <c r="K33" s="298"/>
    </row>
    <row r="34" s="1" customFormat="1" ht="15" customHeight="1">
      <c r="B34" s="301"/>
      <c r="C34" s="302"/>
      <c r="D34" s="300" t="s">
        <v>1758</v>
      </c>
      <c r="E34" s="300"/>
      <c r="F34" s="300"/>
      <c r="G34" s="300"/>
      <c r="H34" s="300"/>
      <c r="I34" s="300"/>
      <c r="J34" s="300"/>
      <c r="K34" s="298"/>
    </row>
    <row r="35" s="1" customFormat="1" ht="15" customHeight="1">
      <c r="B35" s="301"/>
      <c r="C35" s="302"/>
      <c r="D35" s="300" t="s">
        <v>1759</v>
      </c>
      <c r="E35" s="300"/>
      <c r="F35" s="300"/>
      <c r="G35" s="300"/>
      <c r="H35" s="300"/>
      <c r="I35" s="300"/>
      <c r="J35" s="300"/>
      <c r="K35" s="298"/>
    </row>
    <row r="36" s="1" customFormat="1" ht="15" customHeight="1">
      <c r="B36" s="301"/>
      <c r="C36" s="302"/>
      <c r="D36" s="300"/>
      <c r="E36" s="303" t="s">
        <v>126</v>
      </c>
      <c r="F36" s="300"/>
      <c r="G36" s="300" t="s">
        <v>1760</v>
      </c>
      <c r="H36" s="300"/>
      <c r="I36" s="300"/>
      <c r="J36" s="300"/>
      <c r="K36" s="298"/>
    </row>
    <row r="37" s="1" customFormat="1" ht="30.75" customHeight="1">
      <c r="B37" s="301"/>
      <c r="C37" s="302"/>
      <c r="D37" s="300"/>
      <c r="E37" s="303" t="s">
        <v>1761</v>
      </c>
      <c r="F37" s="300"/>
      <c r="G37" s="300" t="s">
        <v>1762</v>
      </c>
      <c r="H37" s="300"/>
      <c r="I37" s="300"/>
      <c r="J37" s="300"/>
      <c r="K37" s="298"/>
    </row>
    <row r="38" s="1" customFormat="1" ht="15" customHeight="1">
      <c r="B38" s="301"/>
      <c r="C38" s="302"/>
      <c r="D38" s="300"/>
      <c r="E38" s="303" t="s">
        <v>50</v>
      </c>
      <c r="F38" s="300"/>
      <c r="G38" s="300" t="s">
        <v>1763</v>
      </c>
      <c r="H38" s="300"/>
      <c r="I38" s="300"/>
      <c r="J38" s="300"/>
      <c r="K38" s="298"/>
    </row>
    <row r="39" s="1" customFormat="1" ht="15" customHeight="1">
      <c r="B39" s="301"/>
      <c r="C39" s="302"/>
      <c r="D39" s="300"/>
      <c r="E39" s="303" t="s">
        <v>51</v>
      </c>
      <c r="F39" s="300"/>
      <c r="G39" s="300" t="s">
        <v>1764</v>
      </c>
      <c r="H39" s="300"/>
      <c r="I39" s="300"/>
      <c r="J39" s="300"/>
      <c r="K39" s="298"/>
    </row>
    <row r="40" s="1" customFormat="1" ht="15" customHeight="1">
      <c r="B40" s="301"/>
      <c r="C40" s="302"/>
      <c r="D40" s="300"/>
      <c r="E40" s="303" t="s">
        <v>127</v>
      </c>
      <c r="F40" s="300"/>
      <c r="G40" s="300" t="s">
        <v>1765</v>
      </c>
      <c r="H40" s="300"/>
      <c r="I40" s="300"/>
      <c r="J40" s="300"/>
      <c r="K40" s="298"/>
    </row>
    <row r="41" s="1" customFormat="1" ht="15" customHeight="1">
      <c r="B41" s="301"/>
      <c r="C41" s="302"/>
      <c r="D41" s="300"/>
      <c r="E41" s="303" t="s">
        <v>128</v>
      </c>
      <c r="F41" s="300"/>
      <c r="G41" s="300" t="s">
        <v>1766</v>
      </c>
      <c r="H41" s="300"/>
      <c r="I41" s="300"/>
      <c r="J41" s="300"/>
      <c r="K41" s="298"/>
    </row>
    <row r="42" s="1" customFormat="1" ht="15" customHeight="1">
      <c r="B42" s="301"/>
      <c r="C42" s="302"/>
      <c r="D42" s="300"/>
      <c r="E42" s="303" t="s">
        <v>1767</v>
      </c>
      <c r="F42" s="300"/>
      <c r="G42" s="300" t="s">
        <v>1768</v>
      </c>
      <c r="H42" s="300"/>
      <c r="I42" s="300"/>
      <c r="J42" s="300"/>
      <c r="K42" s="298"/>
    </row>
    <row r="43" s="1" customFormat="1" ht="15" customHeight="1">
      <c r="B43" s="301"/>
      <c r="C43" s="302"/>
      <c r="D43" s="300"/>
      <c r="E43" s="303"/>
      <c r="F43" s="300"/>
      <c r="G43" s="300" t="s">
        <v>1769</v>
      </c>
      <c r="H43" s="300"/>
      <c r="I43" s="300"/>
      <c r="J43" s="300"/>
      <c r="K43" s="298"/>
    </row>
    <row r="44" s="1" customFormat="1" ht="15" customHeight="1">
      <c r="B44" s="301"/>
      <c r="C44" s="302"/>
      <c r="D44" s="300"/>
      <c r="E44" s="303" t="s">
        <v>1770</v>
      </c>
      <c r="F44" s="300"/>
      <c r="G44" s="300" t="s">
        <v>1771</v>
      </c>
      <c r="H44" s="300"/>
      <c r="I44" s="300"/>
      <c r="J44" s="300"/>
      <c r="K44" s="298"/>
    </row>
    <row r="45" s="1" customFormat="1" ht="15" customHeight="1">
      <c r="B45" s="301"/>
      <c r="C45" s="302"/>
      <c r="D45" s="300"/>
      <c r="E45" s="303" t="s">
        <v>130</v>
      </c>
      <c r="F45" s="300"/>
      <c r="G45" s="300" t="s">
        <v>1772</v>
      </c>
      <c r="H45" s="300"/>
      <c r="I45" s="300"/>
      <c r="J45" s="300"/>
      <c r="K45" s="298"/>
    </row>
    <row r="46" s="1" customFormat="1" ht="12.75" customHeight="1">
      <c r="B46" s="301"/>
      <c r="C46" s="302"/>
      <c r="D46" s="300"/>
      <c r="E46" s="300"/>
      <c r="F46" s="300"/>
      <c r="G46" s="300"/>
      <c r="H46" s="300"/>
      <c r="I46" s="300"/>
      <c r="J46" s="300"/>
      <c r="K46" s="298"/>
    </row>
    <row r="47" s="1" customFormat="1" ht="15" customHeight="1">
      <c r="B47" s="301"/>
      <c r="C47" s="302"/>
      <c r="D47" s="300" t="s">
        <v>1773</v>
      </c>
      <c r="E47" s="300"/>
      <c r="F47" s="300"/>
      <c r="G47" s="300"/>
      <c r="H47" s="300"/>
      <c r="I47" s="300"/>
      <c r="J47" s="300"/>
      <c r="K47" s="298"/>
    </row>
    <row r="48" s="1" customFormat="1" ht="15" customHeight="1">
      <c r="B48" s="301"/>
      <c r="C48" s="302"/>
      <c r="D48" s="302"/>
      <c r="E48" s="300" t="s">
        <v>1774</v>
      </c>
      <c r="F48" s="300"/>
      <c r="G48" s="300"/>
      <c r="H48" s="300"/>
      <c r="I48" s="300"/>
      <c r="J48" s="300"/>
      <c r="K48" s="298"/>
    </row>
    <row r="49" s="1" customFormat="1" ht="15" customHeight="1">
      <c r="B49" s="301"/>
      <c r="C49" s="302"/>
      <c r="D49" s="302"/>
      <c r="E49" s="300" t="s">
        <v>1775</v>
      </c>
      <c r="F49" s="300"/>
      <c r="G49" s="300"/>
      <c r="H49" s="300"/>
      <c r="I49" s="300"/>
      <c r="J49" s="300"/>
      <c r="K49" s="298"/>
    </row>
    <row r="50" s="1" customFormat="1" ht="15" customHeight="1">
      <c r="B50" s="301"/>
      <c r="C50" s="302"/>
      <c r="D50" s="302"/>
      <c r="E50" s="300" t="s">
        <v>1776</v>
      </c>
      <c r="F50" s="300"/>
      <c r="G50" s="300"/>
      <c r="H50" s="300"/>
      <c r="I50" s="300"/>
      <c r="J50" s="300"/>
      <c r="K50" s="298"/>
    </row>
    <row r="51" s="1" customFormat="1" ht="15" customHeight="1">
      <c r="B51" s="301"/>
      <c r="C51" s="302"/>
      <c r="D51" s="300" t="s">
        <v>1777</v>
      </c>
      <c r="E51" s="300"/>
      <c r="F51" s="300"/>
      <c r="G51" s="300"/>
      <c r="H51" s="300"/>
      <c r="I51" s="300"/>
      <c r="J51" s="300"/>
      <c r="K51" s="298"/>
    </row>
    <row r="52" s="1" customFormat="1" ht="25.5" customHeight="1">
      <c r="B52" s="296"/>
      <c r="C52" s="297" t="s">
        <v>1778</v>
      </c>
      <c r="D52" s="297"/>
      <c r="E52" s="297"/>
      <c r="F52" s="297"/>
      <c r="G52" s="297"/>
      <c r="H52" s="297"/>
      <c r="I52" s="297"/>
      <c r="J52" s="297"/>
      <c r="K52" s="298"/>
    </row>
    <row r="53" s="1" customFormat="1" ht="5.25" customHeight="1">
      <c r="B53" s="296"/>
      <c r="C53" s="299"/>
      <c r="D53" s="299"/>
      <c r="E53" s="299"/>
      <c r="F53" s="299"/>
      <c r="G53" s="299"/>
      <c r="H53" s="299"/>
      <c r="I53" s="299"/>
      <c r="J53" s="299"/>
      <c r="K53" s="298"/>
    </row>
    <row r="54" s="1" customFormat="1" ht="15" customHeight="1">
      <c r="B54" s="296"/>
      <c r="C54" s="300" t="s">
        <v>1779</v>
      </c>
      <c r="D54" s="300"/>
      <c r="E54" s="300"/>
      <c r="F54" s="300"/>
      <c r="G54" s="300"/>
      <c r="H54" s="300"/>
      <c r="I54" s="300"/>
      <c r="J54" s="300"/>
      <c r="K54" s="298"/>
    </row>
    <row r="55" s="1" customFormat="1" ht="15" customHeight="1">
      <c r="B55" s="296"/>
      <c r="C55" s="300" t="s">
        <v>1780</v>
      </c>
      <c r="D55" s="300"/>
      <c r="E55" s="300"/>
      <c r="F55" s="300"/>
      <c r="G55" s="300"/>
      <c r="H55" s="300"/>
      <c r="I55" s="300"/>
      <c r="J55" s="300"/>
      <c r="K55" s="298"/>
    </row>
    <row r="56" s="1" customFormat="1" ht="12.75" customHeight="1">
      <c r="B56" s="296"/>
      <c r="C56" s="300"/>
      <c r="D56" s="300"/>
      <c r="E56" s="300"/>
      <c r="F56" s="300"/>
      <c r="G56" s="300"/>
      <c r="H56" s="300"/>
      <c r="I56" s="300"/>
      <c r="J56" s="300"/>
      <c r="K56" s="298"/>
    </row>
    <row r="57" s="1" customFormat="1" ht="15" customHeight="1">
      <c r="B57" s="296"/>
      <c r="C57" s="300" t="s">
        <v>1781</v>
      </c>
      <c r="D57" s="300"/>
      <c r="E57" s="300"/>
      <c r="F57" s="300"/>
      <c r="G57" s="300"/>
      <c r="H57" s="300"/>
      <c r="I57" s="300"/>
      <c r="J57" s="300"/>
      <c r="K57" s="298"/>
    </row>
    <row r="58" s="1" customFormat="1" ht="15" customHeight="1">
      <c r="B58" s="296"/>
      <c r="C58" s="302"/>
      <c r="D58" s="300" t="s">
        <v>1782</v>
      </c>
      <c r="E58" s="300"/>
      <c r="F58" s="300"/>
      <c r="G58" s="300"/>
      <c r="H58" s="300"/>
      <c r="I58" s="300"/>
      <c r="J58" s="300"/>
      <c r="K58" s="298"/>
    </row>
    <row r="59" s="1" customFormat="1" ht="15" customHeight="1">
      <c r="B59" s="296"/>
      <c r="C59" s="302"/>
      <c r="D59" s="300" t="s">
        <v>1783</v>
      </c>
      <c r="E59" s="300"/>
      <c r="F59" s="300"/>
      <c r="G59" s="300"/>
      <c r="H59" s="300"/>
      <c r="I59" s="300"/>
      <c r="J59" s="300"/>
      <c r="K59" s="298"/>
    </row>
    <row r="60" s="1" customFormat="1" ht="15" customHeight="1">
      <c r="B60" s="296"/>
      <c r="C60" s="302"/>
      <c r="D60" s="300" t="s">
        <v>1784</v>
      </c>
      <c r="E60" s="300"/>
      <c r="F60" s="300"/>
      <c r="G60" s="300"/>
      <c r="H60" s="300"/>
      <c r="I60" s="300"/>
      <c r="J60" s="300"/>
      <c r="K60" s="298"/>
    </row>
    <row r="61" s="1" customFormat="1" ht="15" customHeight="1">
      <c r="B61" s="296"/>
      <c r="C61" s="302"/>
      <c r="D61" s="300" t="s">
        <v>1785</v>
      </c>
      <c r="E61" s="300"/>
      <c r="F61" s="300"/>
      <c r="G61" s="300"/>
      <c r="H61" s="300"/>
      <c r="I61" s="300"/>
      <c r="J61" s="300"/>
      <c r="K61" s="298"/>
    </row>
    <row r="62" s="1" customFormat="1" ht="15" customHeight="1">
      <c r="B62" s="296"/>
      <c r="C62" s="302"/>
      <c r="D62" s="305" t="s">
        <v>1786</v>
      </c>
      <c r="E62" s="305"/>
      <c r="F62" s="305"/>
      <c r="G62" s="305"/>
      <c r="H62" s="305"/>
      <c r="I62" s="305"/>
      <c r="J62" s="305"/>
      <c r="K62" s="298"/>
    </row>
    <row r="63" s="1" customFormat="1" ht="15" customHeight="1">
      <c r="B63" s="296"/>
      <c r="C63" s="302"/>
      <c r="D63" s="300" t="s">
        <v>1787</v>
      </c>
      <c r="E63" s="300"/>
      <c r="F63" s="300"/>
      <c r="G63" s="300"/>
      <c r="H63" s="300"/>
      <c r="I63" s="300"/>
      <c r="J63" s="300"/>
      <c r="K63" s="298"/>
    </row>
    <row r="64" s="1" customFormat="1" ht="12.75" customHeight="1">
      <c r="B64" s="296"/>
      <c r="C64" s="302"/>
      <c r="D64" s="302"/>
      <c r="E64" s="306"/>
      <c r="F64" s="302"/>
      <c r="G64" s="302"/>
      <c r="H64" s="302"/>
      <c r="I64" s="302"/>
      <c r="J64" s="302"/>
      <c r="K64" s="298"/>
    </row>
    <row r="65" s="1" customFormat="1" ht="15" customHeight="1">
      <c r="B65" s="296"/>
      <c r="C65" s="302"/>
      <c r="D65" s="300" t="s">
        <v>1788</v>
      </c>
      <c r="E65" s="300"/>
      <c r="F65" s="300"/>
      <c r="G65" s="300"/>
      <c r="H65" s="300"/>
      <c r="I65" s="300"/>
      <c r="J65" s="300"/>
      <c r="K65" s="298"/>
    </row>
    <row r="66" s="1" customFormat="1" ht="15" customHeight="1">
      <c r="B66" s="296"/>
      <c r="C66" s="302"/>
      <c r="D66" s="305" t="s">
        <v>1789</v>
      </c>
      <c r="E66" s="305"/>
      <c r="F66" s="305"/>
      <c r="G66" s="305"/>
      <c r="H66" s="305"/>
      <c r="I66" s="305"/>
      <c r="J66" s="305"/>
      <c r="K66" s="298"/>
    </row>
    <row r="67" s="1" customFormat="1" ht="15" customHeight="1">
      <c r="B67" s="296"/>
      <c r="C67" s="302"/>
      <c r="D67" s="300" t="s">
        <v>1790</v>
      </c>
      <c r="E67" s="300"/>
      <c r="F67" s="300"/>
      <c r="G67" s="300"/>
      <c r="H67" s="300"/>
      <c r="I67" s="300"/>
      <c r="J67" s="300"/>
      <c r="K67" s="298"/>
    </row>
    <row r="68" s="1" customFormat="1" ht="15" customHeight="1">
      <c r="B68" s="296"/>
      <c r="C68" s="302"/>
      <c r="D68" s="300" t="s">
        <v>1791</v>
      </c>
      <c r="E68" s="300"/>
      <c r="F68" s="300"/>
      <c r="G68" s="300"/>
      <c r="H68" s="300"/>
      <c r="I68" s="300"/>
      <c r="J68" s="300"/>
      <c r="K68" s="298"/>
    </row>
    <row r="69" s="1" customFormat="1" ht="15" customHeight="1">
      <c r="B69" s="296"/>
      <c r="C69" s="302"/>
      <c r="D69" s="300" t="s">
        <v>1792</v>
      </c>
      <c r="E69" s="300"/>
      <c r="F69" s="300"/>
      <c r="G69" s="300"/>
      <c r="H69" s="300"/>
      <c r="I69" s="300"/>
      <c r="J69" s="300"/>
      <c r="K69" s="298"/>
    </row>
    <row r="70" s="1" customFormat="1" ht="15" customHeight="1">
      <c r="B70" s="296"/>
      <c r="C70" s="302"/>
      <c r="D70" s="300" t="s">
        <v>1793</v>
      </c>
      <c r="E70" s="300"/>
      <c r="F70" s="300"/>
      <c r="G70" s="300"/>
      <c r="H70" s="300"/>
      <c r="I70" s="300"/>
      <c r="J70" s="300"/>
      <c r="K70" s="298"/>
    </row>
    <row r="71" s="1" customFormat="1" ht="12.75" customHeight="1">
      <c r="B71" s="307"/>
      <c r="C71" s="308"/>
      <c r="D71" s="308"/>
      <c r="E71" s="308"/>
      <c r="F71" s="308"/>
      <c r="G71" s="308"/>
      <c r="H71" s="308"/>
      <c r="I71" s="308"/>
      <c r="J71" s="308"/>
      <c r="K71" s="309"/>
    </row>
    <row r="72" s="1" customFormat="1" ht="18.75" customHeight="1">
      <c r="B72" s="310"/>
      <c r="C72" s="310"/>
      <c r="D72" s="310"/>
      <c r="E72" s="310"/>
      <c r="F72" s="310"/>
      <c r="G72" s="310"/>
      <c r="H72" s="310"/>
      <c r="I72" s="310"/>
      <c r="J72" s="310"/>
      <c r="K72" s="311"/>
    </row>
    <row r="73" s="1" customFormat="1" ht="18.75" customHeight="1">
      <c r="B73" s="311"/>
      <c r="C73" s="311"/>
      <c r="D73" s="311"/>
      <c r="E73" s="311"/>
      <c r="F73" s="311"/>
      <c r="G73" s="311"/>
      <c r="H73" s="311"/>
      <c r="I73" s="311"/>
      <c r="J73" s="311"/>
      <c r="K73" s="311"/>
    </row>
    <row r="74" s="1" customFormat="1" ht="7.5" customHeight="1">
      <c r="B74" s="312"/>
      <c r="C74" s="313"/>
      <c r="D74" s="313"/>
      <c r="E74" s="313"/>
      <c r="F74" s="313"/>
      <c r="G74" s="313"/>
      <c r="H74" s="313"/>
      <c r="I74" s="313"/>
      <c r="J74" s="313"/>
      <c r="K74" s="314"/>
    </row>
    <row r="75" s="1" customFormat="1" ht="45" customHeight="1">
      <c r="B75" s="315"/>
      <c r="C75" s="316" t="s">
        <v>1794</v>
      </c>
      <c r="D75" s="316"/>
      <c r="E75" s="316"/>
      <c r="F75" s="316"/>
      <c r="G75" s="316"/>
      <c r="H75" s="316"/>
      <c r="I75" s="316"/>
      <c r="J75" s="316"/>
      <c r="K75" s="317"/>
    </row>
    <row r="76" s="1" customFormat="1" ht="17.25" customHeight="1">
      <c r="B76" s="315"/>
      <c r="C76" s="318" t="s">
        <v>1795</v>
      </c>
      <c r="D76" s="318"/>
      <c r="E76" s="318"/>
      <c r="F76" s="318" t="s">
        <v>1796</v>
      </c>
      <c r="G76" s="319"/>
      <c r="H76" s="318" t="s">
        <v>51</v>
      </c>
      <c r="I76" s="318" t="s">
        <v>54</v>
      </c>
      <c r="J76" s="318" t="s">
        <v>1797</v>
      </c>
      <c r="K76" s="317"/>
    </row>
    <row r="77" s="1" customFormat="1" ht="17.25" customHeight="1">
      <c r="B77" s="315"/>
      <c r="C77" s="320" t="s">
        <v>1798</v>
      </c>
      <c r="D77" s="320"/>
      <c r="E77" s="320"/>
      <c r="F77" s="321" t="s">
        <v>1799</v>
      </c>
      <c r="G77" s="322"/>
      <c r="H77" s="320"/>
      <c r="I77" s="320"/>
      <c r="J77" s="320" t="s">
        <v>1800</v>
      </c>
      <c r="K77" s="317"/>
    </row>
    <row r="78" s="1" customFormat="1" ht="5.25" customHeight="1">
      <c r="B78" s="315"/>
      <c r="C78" s="323"/>
      <c r="D78" s="323"/>
      <c r="E78" s="323"/>
      <c r="F78" s="323"/>
      <c r="G78" s="324"/>
      <c r="H78" s="323"/>
      <c r="I78" s="323"/>
      <c r="J78" s="323"/>
      <c r="K78" s="317"/>
    </row>
    <row r="79" s="1" customFormat="1" ht="15" customHeight="1">
      <c r="B79" s="315"/>
      <c r="C79" s="303" t="s">
        <v>50</v>
      </c>
      <c r="D79" s="325"/>
      <c r="E79" s="325"/>
      <c r="F79" s="326" t="s">
        <v>1801</v>
      </c>
      <c r="G79" s="327"/>
      <c r="H79" s="303" t="s">
        <v>1802</v>
      </c>
      <c r="I79" s="303" t="s">
        <v>1803</v>
      </c>
      <c r="J79" s="303">
        <v>20</v>
      </c>
      <c r="K79" s="317"/>
    </row>
    <row r="80" s="1" customFormat="1" ht="15" customHeight="1">
      <c r="B80" s="315"/>
      <c r="C80" s="303" t="s">
        <v>1804</v>
      </c>
      <c r="D80" s="303"/>
      <c r="E80" s="303"/>
      <c r="F80" s="326" t="s">
        <v>1801</v>
      </c>
      <c r="G80" s="327"/>
      <c r="H80" s="303" t="s">
        <v>1805</v>
      </c>
      <c r="I80" s="303" t="s">
        <v>1803</v>
      </c>
      <c r="J80" s="303">
        <v>120</v>
      </c>
      <c r="K80" s="317"/>
    </row>
    <row r="81" s="1" customFormat="1" ht="15" customHeight="1">
      <c r="B81" s="328"/>
      <c r="C81" s="303" t="s">
        <v>1806</v>
      </c>
      <c r="D81" s="303"/>
      <c r="E81" s="303"/>
      <c r="F81" s="326" t="s">
        <v>1807</v>
      </c>
      <c r="G81" s="327"/>
      <c r="H81" s="303" t="s">
        <v>1808</v>
      </c>
      <c r="I81" s="303" t="s">
        <v>1803</v>
      </c>
      <c r="J81" s="303">
        <v>50</v>
      </c>
      <c r="K81" s="317"/>
    </row>
    <row r="82" s="1" customFormat="1" ht="15" customHeight="1">
      <c r="B82" s="328"/>
      <c r="C82" s="303" t="s">
        <v>1809</v>
      </c>
      <c r="D82" s="303"/>
      <c r="E82" s="303"/>
      <c r="F82" s="326" t="s">
        <v>1801</v>
      </c>
      <c r="G82" s="327"/>
      <c r="H82" s="303" t="s">
        <v>1810</v>
      </c>
      <c r="I82" s="303" t="s">
        <v>1811</v>
      </c>
      <c r="J82" s="303"/>
      <c r="K82" s="317"/>
    </row>
    <row r="83" s="1" customFormat="1" ht="15" customHeight="1">
      <c r="B83" s="328"/>
      <c r="C83" s="329" t="s">
        <v>1812</v>
      </c>
      <c r="D83" s="329"/>
      <c r="E83" s="329"/>
      <c r="F83" s="330" t="s">
        <v>1807</v>
      </c>
      <c r="G83" s="329"/>
      <c r="H83" s="329" t="s">
        <v>1813</v>
      </c>
      <c r="I83" s="329" t="s">
        <v>1803</v>
      </c>
      <c r="J83" s="329">
        <v>15</v>
      </c>
      <c r="K83" s="317"/>
    </row>
    <row r="84" s="1" customFormat="1" ht="15" customHeight="1">
      <c r="B84" s="328"/>
      <c r="C84" s="329" t="s">
        <v>1814</v>
      </c>
      <c r="D84" s="329"/>
      <c r="E84" s="329"/>
      <c r="F84" s="330" t="s">
        <v>1807</v>
      </c>
      <c r="G84" s="329"/>
      <c r="H84" s="329" t="s">
        <v>1815</v>
      </c>
      <c r="I84" s="329" t="s">
        <v>1803</v>
      </c>
      <c r="J84" s="329">
        <v>15</v>
      </c>
      <c r="K84" s="317"/>
    </row>
    <row r="85" s="1" customFormat="1" ht="15" customHeight="1">
      <c r="B85" s="328"/>
      <c r="C85" s="329" t="s">
        <v>1816</v>
      </c>
      <c r="D85" s="329"/>
      <c r="E85" s="329"/>
      <c r="F85" s="330" t="s">
        <v>1807</v>
      </c>
      <c r="G85" s="329"/>
      <c r="H85" s="329" t="s">
        <v>1817</v>
      </c>
      <c r="I85" s="329" t="s">
        <v>1803</v>
      </c>
      <c r="J85" s="329">
        <v>20</v>
      </c>
      <c r="K85" s="317"/>
    </row>
    <row r="86" s="1" customFormat="1" ht="15" customHeight="1">
      <c r="B86" s="328"/>
      <c r="C86" s="329" t="s">
        <v>1818</v>
      </c>
      <c r="D86" s="329"/>
      <c r="E86" s="329"/>
      <c r="F86" s="330" t="s">
        <v>1807</v>
      </c>
      <c r="G86" s="329"/>
      <c r="H86" s="329" t="s">
        <v>1819</v>
      </c>
      <c r="I86" s="329" t="s">
        <v>1803</v>
      </c>
      <c r="J86" s="329">
        <v>20</v>
      </c>
      <c r="K86" s="317"/>
    </row>
    <row r="87" s="1" customFormat="1" ht="15" customHeight="1">
      <c r="B87" s="328"/>
      <c r="C87" s="303" t="s">
        <v>1820</v>
      </c>
      <c r="D87" s="303"/>
      <c r="E87" s="303"/>
      <c r="F87" s="326" t="s">
        <v>1807</v>
      </c>
      <c r="G87" s="327"/>
      <c r="H87" s="303" t="s">
        <v>1821</v>
      </c>
      <c r="I87" s="303" t="s">
        <v>1803</v>
      </c>
      <c r="J87" s="303">
        <v>50</v>
      </c>
      <c r="K87" s="317"/>
    </row>
    <row r="88" s="1" customFormat="1" ht="15" customHeight="1">
      <c r="B88" s="328"/>
      <c r="C88" s="303" t="s">
        <v>1822</v>
      </c>
      <c r="D88" s="303"/>
      <c r="E88" s="303"/>
      <c r="F88" s="326" t="s">
        <v>1807</v>
      </c>
      <c r="G88" s="327"/>
      <c r="H88" s="303" t="s">
        <v>1823</v>
      </c>
      <c r="I88" s="303" t="s">
        <v>1803</v>
      </c>
      <c r="J88" s="303">
        <v>20</v>
      </c>
      <c r="K88" s="317"/>
    </row>
    <row r="89" s="1" customFormat="1" ht="15" customHeight="1">
      <c r="B89" s="328"/>
      <c r="C89" s="303" t="s">
        <v>1824</v>
      </c>
      <c r="D89" s="303"/>
      <c r="E89" s="303"/>
      <c r="F89" s="326" t="s">
        <v>1807</v>
      </c>
      <c r="G89" s="327"/>
      <c r="H89" s="303" t="s">
        <v>1825</v>
      </c>
      <c r="I89" s="303" t="s">
        <v>1803</v>
      </c>
      <c r="J89" s="303">
        <v>20</v>
      </c>
      <c r="K89" s="317"/>
    </row>
    <row r="90" s="1" customFormat="1" ht="15" customHeight="1">
      <c r="B90" s="328"/>
      <c r="C90" s="303" t="s">
        <v>1826</v>
      </c>
      <c r="D90" s="303"/>
      <c r="E90" s="303"/>
      <c r="F90" s="326" t="s">
        <v>1807</v>
      </c>
      <c r="G90" s="327"/>
      <c r="H90" s="303" t="s">
        <v>1827</v>
      </c>
      <c r="I90" s="303" t="s">
        <v>1803</v>
      </c>
      <c r="J90" s="303">
        <v>50</v>
      </c>
      <c r="K90" s="317"/>
    </row>
    <row r="91" s="1" customFormat="1" ht="15" customHeight="1">
      <c r="B91" s="328"/>
      <c r="C91" s="303" t="s">
        <v>1828</v>
      </c>
      <c r="D91" s="303"/>
      <c r="E91" s="303"/>
      <c r="F91" s="326" t="s">
        <v>1807</v>
      </c>
      <c r="G91" s="327"/>
      <c r="H91" s="303" t="s">
        <v>1828</v>
      </c>
      <c r="I91" s="303" t="s">
        <v>1803</v>
      </c>
      <c r="J91" s="303">
        <v>50</v>
      </c>
      <c r="K91" s="317"/>
    </row>
    <row r="92" s="1" customFormat="1" ht="15" customHeight="1">
      <c r="B92" s="328"/>
      <c r="C92" s="303" t="s">
        <v>1829</v>
      </c>
      <c r="D92" s="303"/>
      <c r="E92" s="303"/>
      <c r="F92" s="326" t="s">
        <v>1807</v>
      </c>
      <c r="G92" s="327"/>
      <c r="H92" s="303" t="s">
        <v>1830</v>
      </c>
      <c r="I92" s="303" t="s">
        <v>1803</v>
      </c>
      <c r="J92" s="303">
        <v>255</v>
      </c>
      <c r="K92" s="317"/>
    </row>
    <row r="93" s="1" customFormat="1" ht="15" customHeight="1">
      <c r="B93" s="328"/>
      <c r="C93" s="303" t="s">
        <v>1831</v>
      </c>
      <c r="D93" s="303"/>
      <c r="E93" s="303"/>
      <c r="F93" s="326" t="s">
        <v>1801</v>
      </c>
      <c r="G93" s="327"/>
      <c r="H93" s="303" t="s">
        <v>1832</v>
      </c>
      <c r="I93" s="303" t="s">
        <v>1833</v>
      </c>
      <c r="J93" s="303"/>
      <c r="K93" s="317"/>
    </row>
    <row r="94" s="1" customFormat="1" ht="15" customHeight="1">
      <c r="B94" s="328"/>
      <c r="C94" s="303" t="s">
        <v>1834</v>
      </c>
      <c r="D94" s="303"/>
      <c r="E94" s="303"/>
      <c r="F94" s="326" t="s">
        <v>1801</v>
      </c>
      <c r="G94" s="327"/>
      <c r="H94" s="303" t="s">
        <v>1835</v>
      </c>
      <c r="I94" s="303" t="s">
        <v>1836</v>
      </c>
      <c r="J94" s="303"/>
      <c r="K94" s="317"/>
    </row>
    <row r="95" s="1" customFormat="1" ht="15" customHeight="1">
      <c r="B95" s="328"/>
      <c r="C95" s="303" t="s">
        <v>1837</v>
      </c>
      <c r="D95" s="303"/>
      <c r="E95" s="303"/>
      <c r="F95" s="326" t="s">
        <v>1801</v>
      </c>
      <c r="G95" s="327"/>
      <c r="H95" s="303" t="s">
        <v>1837</v>
      </c>
      <c r="I95" s="303" t="s">
        <v>1836</v>
      </c>
      <c r="J95" s="303"/>
      <c r="K95" s="317"/>
    </row>
    <row r="96" s="1" customFormat="1" ht="15" customHeight="1">
      <c r="B96" s="328"/>
      <c r="C96" s="303" t="s">
        <v>35</v>
      </c>
      <c r="D96" s="303"/>
      <c r="E96" s="303"/>
      <c r="F96" s="326" t="s">
        <v>1801</v>
      </c>
      <c r="G96" s="327"/>
      <c r="H96" s="303" t="s">
        <v>1838</v>
      </c>
      <c r="I96" s="303" t="s">
        <v>1836</v>
      </c>
      <c r="J96" s="303"/>
      <c r="K96" s="317"/>
    </row>
    <row r="97" s="1" customFormat="1" ht="15" customHeight="1">
      <c r="B97" s="328"/>
      <c r="C97" s="303" t="s">
        <v>45</v>
      </c>
      <c r="D97" s="303"/>
      <c r="E97" s="303"/>
      <c r="F97" s="326" t="s">
        <v>1801</v>
      </c>
      <c r="G97" s="327"/>
      <c r="H97" s="303" t="s">
        <v>1839</v>
      </c>
      <c r="I97" s="303" t="s">
        <v>1836</v>
      </c>
      <c r="J97" s="303"/>
      <c r="K97" s="317"/>
    </row>
    <row r="98" s="1" customFormat="1" ht="15" customHeight="1">
      <c r="B98" s="331"/>
      <c r="C98" s="332"/>
      <c r="D98" s="332"/>
      <c r="E98" s="332"/>
      <c r="F98" s="332"/>
      <c r="G98" s="332"/>
      <c r="H98" s="332"/>
      <c r="I98" s="332"/>
      <c r="J98" s="332"/>
      <c r="K98" s="333"/>
    </row>
    <row r="99" s="1" customFormat="1" ht="18.75" customHeight="1">
      <c r="B99" s="334"/>
      <c r="C99" s="335"/>
      <c r="D99" s="335"/>
      <c r="E99" s="335"/>
      <c r="F99" s="335"/>
      <c r="G99" s="335"/>
      <c r="H99" s="335"/>
      <c r="I99" s="335"/>
      <c r="J99" s="335"/>
      <c r="K99" s="334"/>
    </row>
    <row r="100" s="1" customFormat="1" ht="18.75" customHeight="1">
      <c r="B100" s="311"/>
      <c r="C100" s="311"/>
      <c r="D100" s="311"/>
      <c r="E100" s="311"/>
      <c r="F100" s="311"/>
      <c r="G100" s="311"/>
      <c r="H100" s="311"/>
      <c r="I100" s="311"/>
      <c r="J100" s="311"/>
      <c r="K100" s="311"/>
    </row>
    <row r="101" s="1" customFormat="1" ht="7.5" customHeight="1">
      <c r="B101" s="312"/>
      <c r="C101" s="313"/>
      <c r="D101" s="313"/>
      <c r="E101" s="313"/>
      <c r="F101" s="313"/>
      <c r="G101" s="313"/>
      <c r="H101" s="313"/>
      <c r="I101" s="313"/>
      <c r="J101" s="313"/>
      <c r="K101" s="314"/>
    </row>
    <row r="102" s="1" customFormat="1" ht="45" customHeight="1">
      <c r="B102" s="315"/>
      <c r="C102" s="316" t="s">
        <v>1840</v>
      </c>
      <c r="D102" s="316"/>
      <c r="E102" s="316"/>
      <c r="F102" s="316"/>
      <c r="G102" s="316"/>
      <c r="H102" s="316"/>
      <c r="I102" s="316"/>
      <c r="J102" s="316"/>
      <c r="K102" s="317"/>
    </row>
    <row r="103" s="1" customFormat="1" ht="17.25" customHeight="1">
      <c r="B103" s="315"/>
      <c r="C103" s="318" t="s">
        <v>1795</v>
      </c>
      <c r="D103" s="318"/>
      <c r="E103" s="318"/>
      <c r="F103" s="318" t="s">
        <v>1796</v>
      </c>
      <c r="G103" s="319"/>
      <c r="H103" s="318" t="s">
        <v>51</v>
      </c>
      <c r="I103" s="318" t="s">
        <v>54</v>
      </c>
      <c r="J103" s="318" t="s">
        <v>1797</v>
      </c>
      <c r="K103" s="317"/>
    </row>
    <row r="104" s="1" customFormat="1" ht="17.25" customHeight="1">
      <c r="B104" s="315"/>
      <c r="C104" s="320" t="s">
        <v>1798</v>
      </c>
      <c r="D104" s="320"/>
      <c r="E104" s="320"/>
      <c r="F104" s="321" t="s">
        <v>1799</v>
      </c>
      <c r="G104" s="322"/>
      <c r="H104" s="320"/>
      <c r="I104" s="320"/>
      <c r="J104" s="320" t="s">
        <v>1800</v>
      </c>
      <c r="K104" s="317"/>
    </row>
    <row r="105" s="1" customFormat="1" ht="5.25" customHeight="1">
      <c r="B105" s="315"/>
      <c r="C105" s="318"/>
      <c r="D105" s="318"/>
      <c r="E105" s="318"/>
      <c r="F105" s="318"/>
      <c r="G105" s="336"/>
      <c r="H105" s="318"/>
      <c r="I105" s="318"/>
      <c r="J105" s="318"/>
      <c r="K105" s="317"/>
    </row>
    <row r="106" s="1" customFormat="1" ht="15" customHeight="1">
      <c r="B106" s="315"/>
      <c r="C106" s="303" t="s">
        <v>50</v>
      </c>
      <c r="D106" s="325"/>
      <c r="E106" s="325"/>
      <c r="F106" s="326" t="s">
        <v>1801</v>
      </c>
      <c r="G106" s="303"/>
      <c r="H106" s="303" t="s">
        <v>1841</v>
      </c>
      <c r="I106" s="303" t="s">
        <v>1803</v>
      </c>
      <c r="J106" s="303">
        <v>20</v>
      </c>
      <c r="K106" s="317"/>
    </row>
    <row r="107" s="1" customFormat="1" ht="15" customHeight="1">
      <c r="B107" s="315"/>
      <c r="C107" s="303" t="s">
        <v>1804</v>
      </c>
      <c r="D107" s="303"/>
      <c r="E107" s="303"/>
      <c r="F107" s="326" t="s">
        <v>1801</v>
      </c>
      <c r="G107" s="303"/>
      <c r="H107" s="303" t="s">
        <v>1841</v>
      </c>
      <c r="I107" s="303" t="s">
        <v>1803</v>
      </c>
      <c r="J107" s="303">
        <v>120</v>
      </c>
      <c r="K107" s="317"/>
    </row>
    <row r="108" s="1" customFormat="1" ht="15" customHeight="1">
      <c r="B108" s="328"/>
      <c r="C108" s="303" t="s">
        <v>1806</v>
      </c>
      <c r="D108" s="303"/>
      <c r="E108" s="303"/>
      <c r="F108" s="326" t="s">
        <v>1807</v>
      </c>
      <c r="G108" s="303"/>
      <c r="H108" s="303" t="s">
        <v>1841</v>
      </c>
      <c r="I108" s="303" t="s">
        <v>1803</v>
      </c>
      <c r="J108" s="303">
        <v>50</v>
      </c>
      <c r="K108" s="317"/>
    </row>
    <row r="109" s="1" customFormat="1" ht="15" customHeight="1">
      <c r="B109" s="328"/>
      <c r="C109" s="303" t="s">
        <v>1809</v>
      </c>
      <c r="D109" s="303"/>
      <c r="E109" s="303"/>
      <c r="F109" s="326" t="s">
        <v>1801</v>
      </c>
      <c r="G109" s="303"/>
      <c r="H109" s="303" t="s">
        <v>1841</v>
      </c>
      <c r="I109" s="303" t="s">
        <v>1811</v>
      </c>
      <c r="J109" s="303"/>
      <c r="K109" s="317"/>
    </row>
    <row r="110" s="1" customFormat="1" ht="15" customHeight="1">
      <c r="B110" s="328"/>
      <c r="C110" s="303" t="s">
        <v>1820</v>
      </c>
      <c r="D110" s="303"/>
      <c r="E110" s="303"/>
      <c r="F110" s="326" t="s">
        <v>1807</v>
      </c>
      <c r="G110" s="303"/>
      <c r="H110" s="303" t="s">
        <v>1841</v>
      </c>
      <c r="I110" s="303" t="s">
        <v>1803</v>
      </c>
      <c r="J110" s="303">
        <v>50</v>
      </c>
      <c r="K110" s="317"/>
    </row>
    <row r="111" s="1" customFormat="1" ht="15" customHeight="1">
      <c r="B111" s="328"/>
      <c r="C111" s="303" t="s">
        <v>1828</v>
      </c>
      <c r="D111" s="303"/>
      <c r="E111" s="303"/>
      <c r="F111" s="326" t="s">
        <v>1807</v>
      </c>
      <c r="G111" s="303"/>
      <c r="H111" s="303" t="s">
        <v>1841</v>
      </c>
      <c r="I111" s="303" t="s">
        <v>1803</v>
      </c>
      <c r="J111" s="303">
        <v>50</v>
      </c>
      <c r="K111" s="317"/>
    </row>
    <row r="112" s="1" customFormat="1" ht="15" customHeight="1">
      <c r="B112" s="328"/>
      <c r="C112" s="303" t="s">
        <v>1826</v>
      </c>
      <c r="D112" s="303"/>
      <c r="E112" s="303"/>
      <c r="F112" s="326" t="s">
        <v>1807</v>
      </c>
      <c r="G112" s="303"/>
      <c r="H112" s="303" t="s">
        <v>1841</v>
      </c>
      <c r="I112" s="303" t="s">
        <v>1803</v>
      </c>
      <c r="J112" s="303">
        <v>50</v>
      </c>
      <c r="K112" s="317"/>
    </row>
    <row r="113" s="1" customFormat="1" ht="15" customHeight="1">
      <c r="B113" s="328"/>
      <c r="C113" s="303" t="s">
        <v>50</v>
      </c>
      <c r="D113" s="303"/>
      <c r="E113" s="303"/>
      <c r="F113" s="326" t="s">
        <v>1801</v>
      </c>
      <c r="G113" s="303"/>
      <c r="H113" s="303" t="s">
        <v>1842</v>
      </c>
      <c r="I113" s="303" t="s">
        <v>1803</v>
      </c>
      <c r="J113" s="303">
        <v>20</v>
      </c>
      <c r="K113" s="317"/>
    </row>
    <row r="114" s="1" customFormat="1" ht="15" customHeight="1">
      <c r="B114" s="328"/>
      <c r="C114" s="303" t="s">
        <v>1843</v>
      </c>
      <c r="D114" s="303"/>
      <c r="E114" s="303"/>
      <c r="F114" s="326" t="s">
        <v>1801</v>
      </c>
      <c r="G114" s="303"/>
      <c r="H114" s="303" t="s">
        <v>1844</v>
      </c>
      <c r="I114" s="303" t="s">
        <v>1803</v>
      </c>
      <c r="J114" s="303">
        <v>120</v>
      </c>
      <c r="K114" s="317"/>
    </row>
    <row r="115" s="1" customFormat="1" ht="15" customHeight="1">
      <c r="B115" s="328"/>
      <c r="C115" s="303" t="s">
        <v>35</v>
      </c>
      <c r="D115" s="303"/>
      <c r="E115" s="303"/>
      <c r="F115" s="326" t="s">
        <v>1801</v>
      </c>
      <c r="G115" s="303"/>
      <c r="H115" s="303" t="s">
        <v>1845</v>
      </c>
      <c r="I115" s="303" t="s">
        <v>1836</v>
      </c>
      <c r="J115" s="303"/>
      <c r="K115" s="317"/>
    </row>
    <row r="116" s="1" customFormat="1" ht="15" customHeight="1">
      <c r="B116" s="328"/>
      <c r="C116" s="303" t="s">
        <v>45</v>
      </c>
      <c r="D116" s="303"/>
      <c r="E116" s="303"/>
      <c r="F116" s="326" t="s">
        <v>1801</v>
      </c>
      <c r="G116" s="303"/>
      <c r="H116" s="303" t="s">
        <v>1846</v>
      </c>
      <c r="I116" s="303" t="s">
        <v>1836</v>
      </c>
      <c r="J116" s="303"/>
      <c r="K116" s="317"/>
    </row>
    <row r="117" s="1" customFormat="1" ht="15" customHeight="1">
      <c r="B117" s="328"/>
      <c r="C117" s="303" t="s">
        <v>54</v>
      </c>
      <c r="D117" s="303"/>
      <c r="E117" s="303"/>
      <c r="F117" s="326" t="s">
        <v>1801</v>
      </c>
      <c r="G117" s="303"/>
      <c r="H117" s="303" t="s">
        <v>1847</v>
      </c>
      <c r="I117" s="303" t="s">
        <v>1848</v>
      </c>
      <c r="J117" s="303"/>
      <c r="K117" s="317"/>
    </row>
    <row r="118" s="1" customFormat="1" ht="15" customHeight="1">
      <c r="B118" s="331"/>
      <c r="C118" s="337"/>
      <c r="D118" s="337"/>
      <c r="E118" s="337"/>
      <c r="F118" s="337"/>
      <c r="G118" s="337"/>
      <c r="H118" s="337"/>
      <c r="I118" s="337"/>
      <c r="J118" s="337"/>
      <c r="K118" s="333"/>
    </row>
    <row r="119" s="1" customFormat="1" ht="18.75" customHeight="1">
      <c r="B119" s="338"/>
      <c r="C119" s="339"/>
      <c r="D119" s="339"/>
      <c r="E119" s="339"/>
      <c r="F119" s="340"/>
      <c r="G119" s="339"/>
      <c r="H119" s="339"/>
      <c r="I119" s="339"/>
      <c r="J119" s="339"/>
      <c r="K119" s="338"/>
    </row>
    <row r="120" s="1" customFormat="1" ht="18.75" customHeight="1">
      <c r="B120" s="311"/>
      <c r="C120" s="311"/>
      <c r="D120" s="311"/>
      <c r="E120" s="311"/>
      <c r="F120" s="311"/>
      <c r="G120" s="311"/>
      <c r="H120" s="311"/>
      <c r="I120" s="311"/>
      <c r="J120" s="311"/>
      <c r="K120" s="311"/>
    </row>
    <row r="121" s="1" customFormat="1" ht="7.5" customHeight="1">
      <c r="B121" s="341"/>
      <c r="C121" s="342"/>
      <c r="D121" s="342"/>
      <c r="E121" s="342"/>
      <c r="F121" s="342"/>
      <c r="G121" s="342"/>
      <c r="H121" s="342"/>
      <c r="I121" s="342"/>
      <c r="J121" s="342"/>
      <c r="K121" s="343"/>
    </row>
    <row r="122" s="1" customFormat="1" ht="45" customHeight="1">
      <c r="B122" s="344"/>
      <c r="C122" s="294" t="s">
        <v>1849</v>
      </c>
      <c r="D122" s="294"/>
      <c r="E122" s="294"/>
      <c r="F122" s="294"/>
      <c r="G122" s="294"/>
      <c r="H122" s="294"/>
      <c r="I122" s="294"/>
      <c r="J122" s="294"/>
      <c r="K122" s="345"/>
    </row>
    <row r="123" s="1" customFormat="1" ht="17.25" customHeight="1">
      <c r="B123" s="346"/>
      <c r="C123" s="318" t="s">
        <v>1795</v>
      </c>
      <c r="D123" s="318"/>
      <c r="E123" s="318"/>
      <c r="F123" s="318" t="s">
        <v>1796</v>
      </c>
      <c r="G123" s="319"/>
      <c r="H123" s="318" t="s">
        <v>51</v>
      </c>
      <c r="I123" s="318" t="s">
        <v>54</v>
      </c>
      <c r="J123" s="318" t="s">
        <v>1797</v>
      </c>
      <c r="K123" s="347"/>
    </row>
    <row r="124" s="1" customFormat="1" ht="17.25" customHeight="1">
      <c r="B124" s="346"/>
      <c r="C124" s="320" t="s">
        <v>1798</v>
      </c>
      <c r="D124" s="320"/>
      <c r="E124" s="320"/>
      <c r="F124" s="321" t="s">
        <v>1799</v>
      </c>
      <c r="G124" s="322"/>
      <c r="H124" s="320"/>
      <c r="I124" s="320"/>
      <c r="J124" s="320" t="s">
        <v>1800</v>
      </c>
      <c r="K124" s="347"/>
    </row>
    <row r="125" s="1" customFormat="1" ht="5.25" customHeight="1">
      <c r="B125" s="348"/>
      <c r="C125" s="323"/>
      <c r="D125" s="323"/>
      <c r="E125" s="323"/>
      <c r="F125" s="323"/>
      <c r="G125" s="349"/>
      <c r="H125" s="323"/>
      <c r="I125" s="323"/>
      <c r="J125" s="323"/>
      <c r="K125" s="350"/>
    </row>
    <row r="126" s="1" customFormat="1" ht="15" customHeight="1">
      <c r="B126" s="348"/>
      <c r="C126" s="303" t="s">
        <v>1804</v>
      </c>
      <c r="D126" s="325"/>
      <c r="E126" s="325"/>
      <c r="F126" s="326" t="s">
        <v>1801</v>
      </c>
      <c r="G126" s="303"/>
      <c r="H126" s="303" t="s">
        <v>1841</v>
      </c>
      <c r="I126" s="303" t="s">
        <v>1803</v>
      </c>
      <c r="J126" s="303">
        <v>120</v>
      </c>
      <c r="K126" s="351"/>
    </row>
    <row r="127" s="1" customFormat="1" ht="15" customHeight="1">
      <c r="B127" s="348"/>
      <c r="C127" s="303" t="s">
        <v>1850</v>
      </c>
      <c r="D127" s="303"/>
      <c r="E127" s="303"/>
      <c r="F127" s="326" t="s">
        <v>1801</v>
      </c>
      <c r="G127" s="303"/>
      <c r="H127" s="303" t="s">
        <v>1851</v>
      </c>
      <c r="I127" s="303" t="s">
        <v>1803</v>
      </c>
      <c r="J127" s="303" t="s">
        <v>1852</v>
      </c>
      <c r="K127" s="351"/>
    </row>
    <row r="128" s="1" customFormat="1" ht="15" customHeight="1">
      <c r="B128" s="348"/>
      <c r="C128" s="303" t="s">
        <v>82</v>
      </c>
      <c r="D128" s="303"/>
      <c r="E128" s="303"/>
      <c r="F128" s="326" t="s">
        <v>1801</v>
      </c>
      <c r="G128" s="303"/>
      <c r="H128" s="303" t="s">
        <v>1853</v>
      </c>
      <c r="I128" s="303" t="s">
        <v>1803</v>
      </c>
      <c r="J128" s="303" t="s">
        <v>1852</v>
      </c>
      <c r="K128" s="351"/>
    </row>
    <row r="129" s="1" customFormat="1" ht="15" customHeight="1">
      <c r="B129" s="348"/>
      <c r="C129" s="303" t="s">
        <v>1812</v>
      </c>
      <c r="D129" s="303"/>
      <c r="E129" s="303"/>
      <c r="F129" s="326" t="s">
        <v>1807</v>
      </c>
      <c r="G129" s="303"/>
      <c r="H129" s="303" t="s">
        <v>1813</v>
      </c>
      <c r="I129" s="303" t="s">
        <v>1803</v>
      </c>
      <c r="J129" s="303">
        <v>15</v>
      </c>
      <c r="K129" s="351"/>
    </row>
    <row r="130" s="1" customFormat="1" ht="15" customHeight="1">
      <c r="B130" s="348"/>
      <c r="C130" s="329" t="s">
        <v>1814</v>
      </c>
      <c r="D130" s="329"/>
      <c r="E130" s="329"/>
      <c r="F130" s="330" t="s">
        <v>1807</v>
      </c>
      <c r="G130" s="329"/>
      <c r="H130" s="329" t="s">
        <v>1815</v>
      </c>
      <c r="I130" s="329" t="s">
        <v>1803</v>
      </c>
      <c r="J130" s="329">
        <v>15</v>
      </c>
      <c r="K130" s="351"/>
    </row>
    <row r="131" s="1" customFormat="1" ht="15" customHeight="1">
      <c r="B131" s="348"/>
      <c r="C131" s="329" t="s">
        <v>1816</v>
      </c>
      <c r="D131" s="329"/>
      <c r="E131" s="329"/>
      <c r="F131" s="330" t="s">
        <v>1807</v>
      </c>
      <c r="G131" s="329"/>
      <c r="H131" s="329" t="s">
        <v>1817</v>
      </c>
      <c r="I131" s="329" t="s">
        <v>1803</v>
      </c>
      <c r="J131" s="329">
        <v>20</v>
      </c>
      <c r="K131" s="351"/>
    </row>
    <row r="132" s="1" customFormat="1" ht="15" customHeight="1">
      <c r="B132" s="348"/>
      <c r="C132" s="329" t="s">
        <v>1818</v>
      </c>
      <c r="D132" s="329"/>
      <c r="E132" s="329"/>
      <c r="F132" s="330" t="s">
        <v>1807</v>
      </c>
      <c r="G132" s="329"/>
      <c r="H132" s="329" t="s">
        <v>1819</v>
      </c>
      <c r="I132" s="329" t="s">
        <v>1803</v>
      </c>
      <c r="J132" s="329">
        <v>20</v>
      </c>
      <c r="K132" s="351"/>
    </row>
    <row r="133" s="1" customFormat="1" ht="15" customHeight="1">
      <c r="B133" s="348"/>
      <c r="C133" s="303" t="s">
        <v>1806</v>
      </c>
      <c r="D133" s="303"/>
      <c r="E133" s="303"/>
      <c r="F133" s="326" t="s">
        <v>1807</v>
      </c>
      <c r="G133" s="303"/>
      <c r="H133" s="303" t="s">
        <v>1841</v>
      </c>
      <c r="I133" s="303" t="s">
        <v>1803</v>
      </c>
      <c r="J133" s="303">
        <v>50</v>
      </c>
      <c r="K133" s="351"/>
    </row>
    <row r="134" s="1" customFormat="1" ht="15" customHeight="1">
      <c r="B134" s="348"/>
      <c r="C134" s="303" t="s">
        <v>1820</v>
      </c>
      <c r="D134" s="303"/>
      <c r="E134" s="303"/>
      <c r="F134" s="326" t="s">
        <v>1807</v>
      </c>
      <c r="G134" s="303"/>
      <c r="H134" s="303" t="s">
        <v>1841</v>
      </c>
      <c r="I134" s="303" t="s">
        <v>1803</v>
      </c>
      <c r="J134" s="303">
        <v>50</v>
      </c>
      <c r="K134" s="351"/>
    </row>
    <row r="135" s="1" customFormat="1" ht="15" customHeight="1">
      <c r="B135" s="348"/>
      <c r="C135" s="303" t="s">
        <v>1826</v>
      </c>
      <c r="D135" s="303"/>
      <c r="E135" s="303"/>
      <c r="F135" s="326" t="s">
        <v>1807</v>
      </c>
      <c r="G135" s="303"/>
      <c r="H135" s="303" t="s">
        <v>1841</v>
      </c>
      <c r="I135" s="303" t="s">
        <v>1803</v>
      </c>
      <c r="J135" s="303">
        <v>50</v>
      </c>
      <c r="K135" s="351"/>
    </row>
    <row r="136" s="1" customFormat="1" ht="15" customHeight="1">
      <c r="B136" s="348"/>
      <c r="C136" s="303" t="s">
        <v>1828</v>
      </c>
      <c r="D136" s="303"/>
      <c r="E136" s="303"/>
      <c r="F136" s="326" t="s">
        <v>1807</v>
      </c>
      <c r="G136" s="303"/>
      <c r="H136" s="303" t="s">
        <v>1841</v>
      </c>
      <c r="I136" s="303" t="s">
        <v>1803</v>
      </c>
      <c r="J136" s="303">
        <v>50</v>
      </c>
      <c r="K136" s="351"/>
    </row>
    <row r="137" s="1" customFormat="1" ht="15" customHeight="1">
      <c r="B137" s="348"/>
      <c r="C137" s="303" t="s">
        <v>1829</v>
      </c>
      <c r="D137" s="303"/>
      <c r="E137" s="303"/>
      <c r="F137" s="326" t="s">
        <v>1807</v>
      </c>
      <c r="G137" s="303"/>
      <c r="H137" s="303" t="s">
        <v>1854</v>
      </c>
      <c r="I137" s="303" t="s">
        <v>1803</v>
      </c>
      <c r="J137" s="303">
        <v>255</v>
      </c>
      <c r="K137" s="351"/>
    </row>
    <row r="138" s="1" customFormat="1" ht="15" customHeight="1">
      <c r="B138" s="348"/>
      <c r="C138" s="303" t="s">
        <v>1831</v>
      </c>
      <c r="D138" s="303"/>
      <c r="E138" s="303"/>
      <c r="F138" s="326" t="s">
        <v>1801</v>
      </c>
      <c r="G138" s="303"/>
      <c r="H138" s="303" t="s">
        <v>1855</v>
      </c>
      <c r="I138" s="303" t="s">
        <v>1833</v>
      </c>
      <c r="J138" s="303"/>
      <c r="K138" s="351"/>
    </row>
    <row r="139" s="1" customFormat="1" ht="15" customHeight="1">
      <c r="B139" s="348"/>
      <c r="C139" s="303" t="s">
        <v>1834</v>
      </c>
      <c r="D139" s="303"/>
      <c r="E139" s="303"/>
      <c r="F139" s="326" t="s">
        <v>1801</v>
      </c>
      <c r="G139" s="303"/>
      <c r="H139" s="303" t="s">
        <v>1856</v>
      </c>
      <c r="I139" s="303" t="s">
        <v>1836</v>
      </c>
      <c r="J139" s="303"/>
      <c r="K139" s="351"/>
    </row>
    <row r="140" s="1" customFormat="1" ht="15" customHeight="1">
      <c r="B140" s="348"/>
      <c r="C140" s="303" t="s">
        <v>1837</v>
      </c>
      <c r="D140" s="303"/>
      <c r="E140" s="303"/>
      <c r="F140" s="326" t="s">
        <v>1801</v>
      </c>
      <c r="G140" s="303"/>
      <c r="H140" s="303" t="s">
        <v>1837</v>
      </c>
      <c r="I140" s="303" t="s">
        <v>1836</v>
      </c>
      <c r="J140" s="303"/>
      <c r="K140" s="351"/>
    </row>
    <row r="141" s="1" customFormat="1" ht="15" customHeight="1">
      <c r="B141" s="348"/>
      <c r="C141" s="303" t="s">
        <v>35</v>
      </c>
      <c r="D141" s="303"/>
      <c r="E141" s="303"/>
      <c r="F141" s="326" t="s">
        <v>1801</v>
      </c>
      <c r="G141" s="303"/>
      <c r="H141" s="303" t="s">
        <v>1857</v>
      </c>
      <c r="I141" s="303" t="s">
        <v>1836</v>
      </c>
      <c r="J141" s="303"/>
      <c r="K141" s="351"/>
    </row>
    <row r="142" s="1" customFormat="1" ht="15" customHeight="1">
      <c r="B142" s="348"/>
      <c r="C142" s="303" t="s">
        <v>1858</v>
      </c>
      <c r="D142" s="303"/>
      <c r="E142" s="303"/>
      <c r="F142" s="326" t="s">
        <v>1801</v>
      </c>
      <c r="G142" s="303"/>
      <c r="H142" s="303" t="s">
        <v>1859</v>
      </c>
      <c r="I142" s="303" t="s">
        <v>1836</v>
      </c>
      <c r="J142" s="303"/>
      <c r="K142" s="351"/>
    </row>
    <row r="143" s="1" customFormat="1" ht="15" customHeight="1">
      <c r="B143" s="352"/>
      <c r="C143" s="353"/>
      <c r="D143" s="353"/>
      <c r="E143" s="353"/>
      <c r="F143" s="353"/>
      <c r="G143" s="353"/>
      <c r="H143" s="353"/>
      <c r="I143" s="353"/>
      <c r="J143" s="353"/>
      <c r="K143" s="354"/>
    </row>
    <row r="144" s="1" customFormat="1" ht="18.75" customHeight="1">
      <c r="B144" s="339"/>
      <c r="C144" s="339"/>
      <c r="D144" s="339"/>
      <c r="E144" s="339"/>
      <c r="F144" s="340"/>
      <c r="G144" s="339"/>
      <c r="H144" s="339"/>
      <c r="I144" s="339"/>
      <c r="J144" s="339"/>
      <c r="K144" s="339"/>
    </row>
    <row r="145" s="1" customFormat="1" ht="18.75" customHeight="1">
      <c r="B145" s="311"/>
      <c r="C145" s="311"/>
      <c r="D145" s="311"/>
      <c r="E145" s="311"/>
      <c r="F145" s="311"/>
      <c r="G145" s="311"/>
      <c r="H145" s="311"/>
      <c r="I145" s="311"/>
      <c r="J145" s="311"/>
      <c r="K145" s="311"/>
    </row>
    <row r="146" s="1" customFormat="1" ht="7.5" customHeight="1">
      <c r="B146" s="312"/>
      <c r="C146" s="313"/>
      <c r="D146" s="313"/>
      <c r="E146" s="313"/>
      <c r="F146" s="313"/>
      <c r="G146" s="313"/>
      <c r="H146" s="313"/>
      <c r="I146" s="313"/>
      <c r="J146" s="313"/>
      <c r="K146" s="314"/>
    </row>
    <row r="147" s="1" customFormat="1" ht="45" customHeight="1">
      <c r="B147" s="315"/>
      <c r="C147" s="316" t="s">
        <v>1860</v>
      </c>
      <c r="D147" s="316"/>
      <c r="E147" s="316"/>
      <c r="F147" s="316"/>
      <c r="G147" s="316"/>
      <c r="H147" s="316"/>
      <c r="I147" s="316"/>
      <c r="J147" s="316"/>
      <c r="K147" s="317"/>
    </row>
    <row r="148" s="1" customFormat="1" ht="17.25" customHeight="1">
      <c r="B148" s="315"/>
      <c r="C148" s="318" t="s">
        <v>1795</v>
      </c>
      <c r="D148" s="318"/>
      <c r="E148" s="318"/>
      <c r="F148" s="318" t="s">
        <v>1796</v>
      </c>
      <c r="G148" s="319"/>
      <c r="H148" s="318" t="s">
        <v>51</v>
      </c>
      <c r="I148" s="318" t="s">
        <v>54</v>
      </c>
      <c r="J148" s="318" t="s">
        <v>1797</v>
      </c>
      <c r="K148" s="317"/>
    </row>
    <row r="149" s="1" customFormat="1" ht="17.25" customHeight="1">
      <c r="B149" s="315"/>
      <c r="C149" s="320" t="s">
        <v>1798</v>
      </c>
      <c r="D149" s="320"/>
      <c r="E149" s="320"/>
      <c r="F149" s="321" t="s">
        <v>1799</v>
      </c>
      <c r="G149" s="322"/>
      <c r="H149" s="320"/>
      <c r="I149" s="320"/>
      <c r="J149" s="320" t="s">
        <v>1800</v>
      </c>
      <c r="K149" s="317"/>
    </row>
    <row r="150" s="1" customFormat="1" ht="5.25" customHeight="1">
      <c r="B150" s="328"/>
      <c r="C150" s="323"/>
      <c r="D150" s="323"/>
      <c r="E150" s="323"/>
      <c r="F150" s="323"/>
      <c r="G150" s="324"/>
      <c r="H150" s="323"/>
      <c r="I150" s="323"/>
      <c r="J150" s="323"/>
      <c r="K150" s="351"/>
    </row>
    <row r="151" s="1" customFormat="1" ht="15" customHeight="1">
      <c r="B151" s="328"/>
      <c r="C151" s="355" t="s">
        <v>1804</v>
      </c>
      <c r="D151" s="303"/>
      <c r="E151" s="303"/>
      <c r="F151" s="356" t="s">
        <v>1801</v>
      </c>
      <c r="G151" s="303"/>
      <c r="H151" s="355" t="s">
        <v>1841</v>
      </c>
      <c r="I151" s="355" t="s">
        <v>1803</v>
      </c>
      <c r="J151" s="355">
        <v>120</v>
      </c>
      <c r="K151" s="351"/>
    </row>
    <row r="152" s="1" customFormat="1" ht="15" customHeight="1">
      <c r="B152" s="328"/>
      <c r="C152" s="355" t="s">
        <v>1850</v>
      </c>
      <c r="D152" s="303"/>
      <c r="E152" s="303"/>
      <c r="F152" s="356" t="s">
        <v>1801</v>
      </c>
      <c r="G152" s="303"/>
      <c r="H152" s="355" t="s">
        <v>1861</v>
      </c>
      <c r="I152" s="355" t="s">
        <v>1803</v>
      </c>
      <c r="J152" s="355" t="s">
        <v>1852</v>
      </c>
      <c r="K152" s="351"/>
    </row>
    <row r="153" s="1" customFormat="1" ht="15" customHeight="1">
      <c r="B153" s="328"/>
      <c r="C153" s="355" t="s">
        <v>82</v>
      </c>
      <c r="D153" s="303"/>
      <c r="E153" s="303"/>
      <c r="F153" s="356" t="s">
        <v>1801</v>
      </c>
      <c r="G153" s="303"/>
      <c r="H153" s="355" t="s">
        <v>1862</v>
      </c>
      <c r="I153" s="355" t="s">
        <v>1803</v>
      </c>
      <c r="J153" s="355" t="s">
        <v>1852</v>
      </c>
      <c r="K153" s="351"/>
    </row>
    <row r="154" s="1" customFormat="1" ht="15" customHeight="1">
      <c r="B154" s="328"/>
      <c r="C154" s="355" t="s">
        <v>1806</v>
      </c>
      <c r="D154" s="303"/>
      <c r="E154" s="303"/>
      <c r="F154" s="356" t="s">
        <v>1807</v>
      </c>
      <c r="G154" s="303"/>
      <c r="H154" s="355" t="s">
        <v>1841</v>
      </c>
      <c r="I154" s="355" t="s">
        <v>1803</v>
      </c>
      <c r="J154" s="355">
        <v>50</v>
      </c>
      <c r="K154" s="351"/>
    </row>
    <row r="155" s="1" customFormat="1" ht="15" customHeight="1">
      <c r="B155" s="328"/>
      <c r="C155" s="355" t="s">
        <v>1809</v>
      </c>
      <c r="D155" s="303"/>
      <c r="E155" s="303"/>
      <c r="F155" s="356" t="s">
        <v>1801</v>
      </c>
      <c r="G155" s="303"/>
      <c r="H155" s="355" t="s">
        <v>1841</v>
      </c>
      <c r="I155" s="355" t="s">
        <v>1811</v>
      </c>
      <c r="J155" s="355"/>
      <c r="K155" s="351"/>
    </row>
    <row r="156" s="1" customFormat="1" ht="15" customHeight="1">
      <c r="B156" s="328"/>
      <c r="C156" s="355" t="s">
        <v>1820</v>
      </c>
      <c r="D156" s="303"/>
      <c r="E156" s="303"/>
      <c r="F156" s="356" t="s">
        <v>1807</v>
      </c>
      <c r="G156" s="303"/>
      <c r="H156" s="355" t="s">
        <v>1841</v>
      </c>
      <c r="I156" s="355" t="s">
        <v>1803</v>
      </c>
      <c r="J156" s="355">
        <v>50</v>
      </c>
      <c r="K156" s="351"/>
    </row>
    <row r="157" s="1" customFormat="1" ht="15" customHeight="1">
      <c r="B157" s="328"/>
      <c r="C157" s="355" t="s">
        <v>1828</v>
      </c>
      <c r="D157" s="303"/>
      <c r="E157" s="303"/>
      <c r="F157" s="356" t="s">
        <v>1807</v>
      </c>
      <c r="G157" s="303"/>
      <c r="H157" s="355" t="s">
        <v>1841</v>
      </c>
      <c r="I157" s="355" t="s">
        <v>1803</v>
      </c>
      <c r="J157" s="355">
        <v>50</v>
      </c>
      <c r="K157" s="351"/>
    </row>
    <row r="158" s="1" customFormat="1" ht="15" customHeight="1">
      <c r="B158" s="328"/>
      <c r="C158" s="355" t="s">
        <v>1826</v>
      </c>
      <c r="D158" s="303"/>
      <c r="E158" s="303"/>
      <c r="F158" s="356" t="s">
        <v>1807</v>
      </c>
      <c r="G158" s="303"/>
      <c r="H158" s="355" t="s">
        <v>1841</v>
      </c>
      <c r="I158" s="355" t="s">
        <v>1803</v>
      </c>
      <c r="J158" s="355">
        <v>50</v>
      </c>
      <c r="K158" s="351"/>
    </row>
    <row r="159" s="1" customFormat="1" ht="15" customHeight="1">
      <c r="B159" s="328"/>
      <c r="C159" s="355" t="s">
        <v>110</v>
      </c>
      <c r="D159" s="303"/>
      <c r="E159" s="303"/>
      <c r="F159" s="356" t="s">
        <v>1801</v>
      </c>
      <c r="G159" s="303"/>
      <c r="H159" s="355" t="s">
        <v>1863</v>
      </c>
      <c r="I159" s="355" t="s">
        <v>1803</v>
      </c>
      <c r="J159" s="355" t="s">
        <v>1864</v>
      </c>
      <c r="K159" s="351"/>
    </row>
    <row r="160" s="1" customFormat="1" ht="15" customHeight="1">
      <c r="B160" s="328"/>
      <c r="C160" s="355" t="s">
        <v>1865</v>
      </c>
      <c r="D160" s="303"/>
      <c r="E160" s="303"/>
      <c r="F160" s="356" t="s">
        <v>1801</v>
      </c>
      <c r="G160" s="303"/>
      <c r="H160" s="355" t="s">
        <v>1866</v>
      </c>
      <c r="I160" s="355" t="s">
        <v>1836</v>
      </c>
      <c r="J160" s="355"/>
      <c r="K160" s="351"/>
    </row>
    <row r="161" s="1" customFormat="1" ht="15" customHeight="1">
      <c r="B161" s="357"/>
      <c r="C161" s="337"/>
      <c r="D161" s="337"/>
      <c r="E161" s="337"/>
      <c r="F161" s="337"/>
      <c r="G161" s="337"/>
      <c r="H161" s="337"/>
      <c r="I161" s="337"/>
      <c r="J161" s="337"/>
      <c r="K161" s="358"/>
    </row>
    <row r="162" s="1" customFormat="1" ht="18.75" customHeight="1">
      <c r="B162" s="339"/>
      <c r="C162" s="349"/>
      <c r="D162" s="349"/>
      <c r="E162" s="349"/>
      <c r="F162" s="359"/>
      <c r="G162" s="349"/>
      <c r="H162" s="349"/>
      <c r="I162" s="349"/>
      <c r="J162" s="349"/>
      <c r="K162" s="339"/>
    </row>
    <row r="163" s="1" customFormat="1" ht="18.75" customHeight="1">
      <c r="B163" s="311"/>
      <c r="C163" s="311"/>
      <c r="D163" s="311"/>
      <c r="E163" s="311"/>
      <c r="F163" s="311"/>
      <c r="G163" s="311"/>
      <c r="H163" s="311"/>
      <c r="I163" s="311"/>
      <c r="J163" s="311"/>
      <c r="K163" s="311"/>
    </row>
    <row r="164" s="1" customFormat="1" ht="7.5" customHeight="1">
      <c r="B164" s="290"/>
      <c r="C164" s="291"/>
      <c r="D164" s="291"/>
      <c r="E164" s="291"/>
      <c r="F164" s="291"/>
      <c r="G164" s="291"/>
      <c r="H164" s="291"/>
      <c r="I164" s="291"/>
      <c r="J164" s="291"/>
      <c r="K164" s="292"/>
    </row>
    <row r="165" s="1" customFormat="1" ht="45" customHeight="1">
      <c r="B165" s="293"/>
      <c r="C165" s="294" t="s">
        <v>1867</v>
      </c>
      <c r="D165" s="294"/>
      <c r="E165" s="294"/>
      <c r="F165" s="294"/>
      <c r="G165" s="294"/>
      <c r="H165" s="294"/>
      <c r="I165" s="294"/>
      <c r="J165" s="294"/>
      <c r="K165" s="295"/>
    </row>
    <row r="166" s="1" customFormat="1" ht="17.25" customHeight="1">
      <c r="B166" s="293"/>
      <c r="C166" s="318" t="s">
        <v>1795</v>
      </c>
      <c r="D166" s="318"/>
      <c r="E166" s="318"/>
      <c r="F166" s="318" t="s">
        <v>1796</v>
      </c>
      <c r="G166" s="360"/>
      <c r="H166" s="361" t="s">
        <v>51</v>
      </c>
      <c r="I166" s="361" t="s">
        <v>54</v>
      </c>
      <c r="J166" s="318" t="s">
        <v>1797</v>
      </c>
      <c r="K166" s="295"/>
    </row>
    <row r="167" s="1" customFormat="1" ht="17.25" customHeight="1">
      <c r="B167" s="296"/>
      <c r="C167" s="320" t="s">
        <v>1798</v>
      </c>
      <c r="D167" s="320"/>
      <c r="E167" s="320"/>
      <c r="F167" s="321" t="s">
        <v>1799</v>
      </c>
      <c r="G167" s="362"/>
      <c r="H167" s="363"/>
      <c r="I167" s="363"/>
      <c r="J167" s="320" t="s">
        <v>1800</v>
      </c>
      <c r="K167" s="298"/>
    </row>
    <row r="168" s="1" customFormat="1" ht="5.25" customHeight="1">
      <c r="B168" s="328"/>
      <c r="C168" s="323"/>
      <c r="D168" s="323"/>
      <c r="E168" s="323"/>
      <c r="F168" s="323"/>
      <c r="G168" s="324"/>
      <c r="H168" s="323"/>
      <c r="I168" s="323"/>
      <c r="J168" s="323"/>
      <c r="K168" s="351"/>
    </row>
    <row r="169" s="1" customFormat="1" ht="15" customHeight="1">
      <c r="B169" s="328"/>
      <c r="C169" s="303" t="s">
        <v>1804</v>
      </c>
      <c r="D169" s="303"/>
      <c r="E169" s="303"/>
      <c r="F169" s="326" t="s">
        <v>1801</v>
      </c>
      <c r="G169" s="303"/>
      <c r="H169" s="303" t="s">
        <v>1841</v>
      </c>
      <c r="I169" s="303" t="s">
        <v>1803</v>
      </c>
      <c r="J169" s="303">
        <v>120</v>
      </c>
      <c r="K169" s="351"/>
    </row>
    <row r="170" s="1" customFormat="1" ht="15" customHeight="1">
      <c r="B170" s="328"/>
      <c r="C170" s="303" t="s">
        <v>1850</v>
      </c>
      <c r="D170" s="303"/>
      <c r="E170" s="303"/>
      <c r="F170" s="326" t="s">
        <v>1801</v>
      </c>
      <c r="G170" s="303"/>
      <c r="H170" s="303" t="s">
        <v>1851</v>
      </c>
      <c r="I170" s="303" t="s">
        <v>1803</v>
      </c>
      <c r="J170" s="303" t="s">
        <v>1852</v>
      </c>
      <c r="K170" s="351"/>
    </row>
    <row r="171" s="1" customFormat="1" ht="15" customHeight="1">
      <c r="B171" s="328"/>
      <c r="C171" s="303" t="s">
        <v>82</v>
      </c>
      <c r="D171" s="303"/>
      <c r="E171" s="303"/>
      <c r="F171" s="326" t="s">
        <v>1801</v>
      </c>
      <c r="G171" s="303"/>
      <c r="H171" s="303" t="s">
        <v>1868</v>
      </c>
      <c r="I171" s="303" t="s">
        <v>1803</v>
      </c>
      <c r="J171" s="303" t="s">
        <v>1852</v>
      </c>
      <c r="K171" s="351"/>
    </row>
    <row r="172" s="1" customFormat="1" ht="15" customHeight="1">
      <c r="B172" s="328"/>
      <c r="C172" s="303" t="s">
        <v>1806</v>
      </c>
      <c r="D172" s="303"/>
      <c r="E172" s="303"/>
      <c r="F172" s="326" t="s">
        <v>1807</v>
      </c>
      <c r="G172" s="303"/>
      <c r="H172" s="303" t="s">
        <v>1868</v>
      </c>
      <c r="I172" s="303" t="s">
        <v>1803</v>
      </c>
      <c r="J172" s="303">
        <v>50</v>
      </c>
      <c r="K172" s="351"/>
    </row>
    <row r="173" s="1" customFormat="1" ht="15" customHeight="1">
      <c r="B173" s="328"/>
      <c r="C173" s="303" t="s">
        <v>1809</v>
      </c>
      <c r="D173" s="303"/>
      <c r="E173" s="303"/>
      <c r="F173" s="326" t="s">
        <v>1801</v>
      </c>
      <c r="G173" s="303"/>
      <c r="H173" s="303" t="s">
        <v>1868</v>
      </c>
      <c r="I173" s="303" t="s">
        <v>1811</v>
      </c>
      <c r="J173" s="303"/>
      <c r="K173" s="351"/>
    </row>
    <row r="174" s="1" customFormat="1" ht="15" customHeight="1">
      <c r="B174" s="328"/>
      <c r="C174" s="303" t="s">
        <v>1820</v>
      </c>
      <c r="D174" s="303"/>
      <c r="E174" s="303"/>
      <c r="F174" s="326" t="s">
        <v>1807</v>
      </c>
      <c r="G174" s="303"/>
      <c r="H174" s="303" t="s">
        <v>1868</v>
      </c>
      <c r="I174" s="303" t="s">
        <v>1803</v>
      </c>
      <c r="J174" s="303">
        <v>50</v>
      </c>
      <c r="K174" s="351"/>
    </row>
    <row r="175" s="1" customFormat="1" ht="15" customHeight="1">
      <c r="B175" s="328"/>
      <c r="C175" s="303" t="s">
        <v>1828</v>
      </c>
      <c r="D175" s="303"/>
      <c r="E175" s="303"/>
      <c r="F175" s="326" t="s">
        <v>1807</v>
      </c>
      <c r="G175" s="303"/>
      <c r="H175" s="303" t="s">
        <v>1868</v>
      </c>
      <c r="I175" s="303" t="s">
        <v>1803</v>
      </c>
      <c r="J175" s="303">
        <v>50</v>
      </c>
      <c r="K175" s="351"/>
    </row>
    <row r="176" s="1" customFormat="1" ht="15" customHeight="1">
      <c r="B176" s="328"/>
      <c r="C176" s="303" t="s">
        <v>1826</v>
      </c>
      <c r="D176" s="303"/>
      <c r="E176" s="303"/>
      <c r="F176" s="326" t="s">
        <v>1807</v>
      </c>
      <c r="G176" s="303"/>
      <c r="H176" s="303" t="s">
        <v>1868</v>
      </c>
      <c r="I176" s="303" t="s">
        <v>1803</v>
      </c>
      <c r="J176" s="303">
        <v>50</v>
      </c>
      <c r="K176" s="351"/>
    </row>
    <row r="177" s="1" customFormat="1" ht="15" customHeight="1">
      <c r="B177" s="328"/>
      <c r="C177" s="303" t="s">
        <v>126</v>
      </c>
      <c r="D177" s="303"/>
      <c r="E177" s="303"/>
      <c r="F177" s="326" t="s">
        <v>1801</v>
      </c>
      <c r="G177" s="303"/>
      <c r="H177" s="303" t="s">
        <v>1869</v>
      </c>
      <c r="I177" s="303" t="s">
        <v>1870</v>
      </c>
      <c r="J177" s="303"/>
      <c r="K177" s="351"/>
    </row>
    <row r="178" s="1" customFormat="1" ht="15" customHeight="1">
      <c r="B178" s="328"/>
      <c r="C178" s="303" t="s">
        <v>54</v>
      </c>
      <c r="D178" s="303"/>
      <c r="E178" s="303"/>
      <c r="F178" s="326" t="s">
        <v>1801</v>
      </c>
      <c r="G178" s="303"/>
      <c r="H178" s="303" t="s">
        <v>1871</v>
      </c>
      <c r="I178" s="303" t="s">
        <v>1872</v>
      </c>
      <c r="J178" s="303">
        <v>1</v>
      </c>
      <c r="K178" s="351"/>
    </row>
    <row r="179" s="1" customFormat="1" ht="15" customHeight="1">
      <c r="B179" s="328"/>
      <c r="C179" s="303" t="s">
        <v>50</v>
      </c>
      <c r="D179" s="303"/>
      <c r="E179" s="303"/>
      <c r="F179" s="326" t="s">
        <v>1801</v>
      </c>
      <c r="G179" s="303"/>
      <c r="H179" s="303" t="s">
        <v>1873</v>
      </c>
      <c r="I179" s="303" t="s">
        <v>1803</v>
      </c>
      <c r="J179" s="303">
        <v>20</v>
      </c>
      <c r="K179" s="351"/>
    </row>
    <row r="180" s="1" customFormat="1" ht="15" customHeight="1">
      <c r="B180" s="328"/>
      <c r="C180" s="303" t="s">
        <v>51</v>
      </c>
      <c r="D180" s="303"/>
      <c r="E180" s="303"/>
      <c r="F180" s="326" t="s">
        <v>1801</v>
      </c>
      <c r="G180" s="303"/>
      <c r="H180" s="303" t="s">
        <v>1874</v>
      </c>
      <c r="I180" s="303" t="s">
        <v>1803</v>
      </c>
      <c r="J180" s="303">
        <v>255</v>
      </c>
      <c r="K180" s="351"/>
    </row>
    <row r="181" s="1" customFormat="1" ht="15" customHeight="1">
      <c r="B181" s="328"/>
      <c r="C181" s="303" t="s">
        <v>127</v>
      </c>
      <c r="D181" s="303"/>
      <c r="E181" s="303"/>
      <c r="F181" s="326" t="s">
        <v>1801</v>
      </c>
      <c r="G181" s="303"/>
      <c r="H181" s="303" t="s">
        <v>1765</v>
      </c>
      <c r="I181" s="303" t="s">
        <v>1803</v>
      </c>
      <c r="J181" s="303">
        <v>10</v>
      </c>
      <c r="K181" s="351"/>
    </row>
    <row r="182" s="1" customFormat="1" ht="15" customHeight="1">
      <c r="B182" s="328"/>
      <c r="C182" s="303" t="s">
        <v>128</v>
      </c>
      <c r="D182" s="303"/>
      <c r="E182" s="303"/>
      <c r="F182" s="326" t="s">
        <v>1801</v>
      </c>
      <c r="G182" s="303"/>
      <c r="H182" s="303" t="s">
        <v>1875</v>
      </c>
      <c r="I182" s="303" t="s">
        <v>1836</v>
      </c>
      <c r="J182" s="303"/>
      <c r="K182" s="351"/>
    </row>
    <row r="183" s="1" customFormat="1" ht="15" customHeight="1">
      <c r="B183" s="328"/>
      <c r="C183" s="303" t="s">
        <v>1876</v>
      </c>
      <c r="D183" s="303"/>
      <c r="E183" s="303"/>
      <c r="F183" s="326" t="s">
        <v>1801</v>
      </c>
      <c r="G183" s="303"/>
      <c r="H183" s="303" t="s">
        <v>1877</v>
      </c>
      <c r="I183" s="303" t="s">
        <v>1836</v>
      </c>
      <c r="J183" s="303"/>
      <c r="K183" s="351"/>
    </row>
    <row r="184" s="1" customFormat="1" ht="15" customHeight="1">
      <c r="B184" s="328"/>
      <c r="C184" s="303" t="s">
        <v>1865</v>
      </c>
      <c r="D184" s="303"/>
      <c r="E184" s="303"/>
      <c r="F184" s="326" t="s">
        <v>1801</v>
      </c>
      <c r="G184" s="303"/>
      <c r="H184" s="303" t="s">
        <v>1878</v>
      </c>
      <c r="I184" s="303" t="s">
        <v>1836</v>
      </c>
      <c r="J184" s="303"/>
      <c r="K184" s="351"/>
    </row>
    <row r="185" s="1" customFormat="1" ht="15" customHeight="1">
      <c r="B185" s="328"/>
      <c r="C185" s="303" t="s">
        <v>130</v>
      </c>
      <c r="D185" s="303"/>
      <c r="E185" s="303"/>
      <c r="F185" s="326" t="s">
        <v>1807</v>
      </c>
      <c r="G185" s="303"/>
      <c r="H185" s="303" t="s">
        <v>1879</v>
      </c>
      <c r="I185" s="303" t="s">
        <v>1803</v>
      </c>
      <c r="J185" s="303">
        <v>50</v>
      </c>
      <c r="K185" s="351"/>
    </row>
    <row r="186" s="1" customFormat="1" ht="15" customHeight="1">
      <c r="B186" s="328"/>
      <c r="C186" s="303" t="s">
        <v>1880</v>
      </c>
      <c r="D186" s="303"/>
      <c r="E186" s="303"/>
      <c r="F186" s="326" t="s">
        <v>1807</v>
      </c>
      <c r="G186" s="303"/>
      <c r="H186" s="303" t="s">
        <v>1881</v>
      </c>
      <c r="I186" s="303" t="s">
        <v>1882</v>
      </c>
      <c r="J186" s="303"/>
      <c r="K186" s="351"/>
    </row>
    <row r="187" s="1" customFormat="1" ht="15" customHeight="1">
      <c r="B187" s="328"/>
      <c r="C187" s="303" t="s">
        <v>1883</v>
      </c>
      <c r="D187" s="303"/>
      <c r="E187" s="303"/>
      <c r="F187" s="326" t="s">
        <v>1807</v>
      </c>
      <c r="G187" s="303"/>
      <c r="H187" s="303" t="s">
        <v>1884</v>
      </c>
      <c r="I187" s="303" t="s">
        <v>1882</v>
      </c>
      <c r="J187" s="303"/>
      <c r="K187" s="351"/>
    </row>
    <row r="188" s="1" customFormat="1" ht="15" customHeight="1">
      <c r="B188" s="328"/>
      <c r="C188" s="303" t="s">
        <v>1885</v>
      </c>
      <c r="D188" s="303"/>
      <c r="E188" s="303"/>
      <c r="F188" s="326" t="s">
        <v>1807</v>
      </c>
      <c r="G188" s="303"/>
      <c r="H188" s="303" t="s">
        <v>1886</v>
      </c>
      <c r="I188" s="303" t="s">
        <v>1882</v>
      </c>
      <c r="J188" s="303"/>
      <c r="K188" s="351"/>
    </row>
    <row r="189" s="1" customFormat="1" ht="15" customHeight="1">
      <c r="B189" s="328"/>
      <c r="C189" s="364" t="s">
        <v>1887</v>
      </c>
      <c r="D189" s="303"/>
      <c r="E189" s="303"/>
      <c r="F189" s="326" t="s">
        <v>1807</v>
      </c>
      <c r="G189" s="303"/>
      <c r="H189" s="303" t="s">
        <v>1888</v>
      </c>
      <c r="I189" s="303" t="s">
        <v>1889</v>
      </c>
      <c r="J189" s="365" t="s">
        <v>1890</v>
      </c>
      <c r="K189" s="351"/>
    </row>
    <row r="190" s="17" customFormat="1" ht="15" customHeight="1">
      <c r="B190" s="366"/>
      <c r="C190" s="367" t="s">
        <v>1891</v>
      </c>
      <c r="D190" s="368"/>
      <c r="E190" s="368"/>
      <c r="F190" s="369" t="s">
        <v>1807</v>
      </c>
      <c r="G190" s="368"/>
      <c r="H190" s="368" t="s">
        <v>1892</v>
      </c>
      <c r="I190" s="368" t="s">
        <v>1889</v>
      </c>
      <c r="J190" s="370" t="s">
        <v>1890</v>
      </c>
      <c r="K190" s="371"/>
    </row>
    <row r="191" s="1" customFormat="1" ht="15" customHeight="1">
      <c r="B191" s="328"/>
      <c r="C191" s="364" t="s">
        <v>39</v>
      </c>
      <c r="D191" s="303"/>
      <c r="E191" s="303"/>
      <c r="F191" s="326" t="s">
        <v>1801</v>
      </c>
      <c r="G191" s="303"/>
      <c r="H191" s="300" t="s">
        <v>1893</v>
      </c>
      <c r="I191" s="303" t="s">
        <v>1894</v>
      </c>
      <c r="J191" s="303"/>
      <c r="K191" s="351"/>
    </row>
    <row r="192" s="1" customFormat="1" ht="15" customHeight="1">
      <c r="B192" s="328"/>
      <c r="C192" s="364" t="s">
        <v>1895</v>
      </c>
      <c r="D192" s="303"/>
      <c r="E192" s="303"/>
      <c r="F192" s="326" t="s">
        <v>1801</v>
      </c>
      <c r="G192" s="303"/>
      <c r="H192" s="303" t="s">
        <v>1896</v>
      </c>
      <c r="I192" s="303" t="s">
        <v>1836</v>
      </c>
      <c r="J192" s="303"/>
      <c r="K192" s="351"/>
    </row>
    <row r="193" s="1" customFormat="1" ht="15" customHeight="1">
      <c r="B193" s="328"/>
      <c r="C193" s="364" t="s">
        <v>1897</v>
      </c>
      <c r="D193" s="303"/>
      <c r="E193" s="303"/>
      <c r="F193" s="326" t="s">
        <v>1801</v>
      </c>
      <c r="G193" s="303"/>
      <c r="H193" s="303" t="s">
        <v>1898</v>
      </c>
      <c r="I193" s="303" t="s">
        <v>1836</v>
      </c>
      <c r="J193" s="303"/>
      <c r="K193" s="351"/>
    </row>
    <row r="194" s="1" customFormat="1" ht="15" customHeight="1">
      <c r="B194" s="328"/>
      <c r="C194" s="364" t="s">
        <v>1899</v>
      </c>
      <c r="D194" s="303"/>
      <c r="E194" s="303"/>
      <c r="F194" s="326" t="s">
        <v>1807</v>
      </c>
      <c r="G194" s="303"/>
      <c r="H194" s="303" t="s">
        <v>1900</v>
      </c>
      <c r="I194" s="303" t="s">
        <v>1836</v>
      </c>
      <c r="J194" s="303"/>
      <c r="K194" s="351"/>
    </row>
    <row r="195" s="1" customFormat="1" ht="15" customHeight="1">
      <c r="B195" s="357"/>
      <c r="C195" s="372"/>
      <c r="D195" s="337"/>
      <c r="E195" s="337"/>
      <c r="F195" s="337"/>
      <c r="G195" s="337"/>
      <c r="H195" s="337"/>
      <c r="I195" s="337"/>
      <c r="J195" s="337"/>
      <c r="K195" s="358"/>
    </row>
    <row r="196" s="1" customFormat="1" ht="18.75" customHeight="1">
      <c r="B196" s="339"/>
      <c r="C196" s="349"/>
      <c r="D196" s="349"/>
      <c r="E196" s="349"/>
      <c r="F196" s="359"/>
      <c r="G196" s="349"/>
      <c r="H196" s="349"/>
      <c r="I196" s="349"/>
      <c r="J196" s="349"/>
      <c r="K196" s="339"/>
    </row>
    <row r="197" s="1" customFormat="1" ht="18.75" customHeight="1">
      <c r="B197" s="339"/>
      <c r="C197" s="349"/>
      <c r="D197" s="349"/>
      <c r="E197" s="349"/>
      <c r="F197" s="359"/>
      <c r="G197" s="349"/>
      <c r="H197" s="349"/>
      <c r="I197" s="349"/>
      <c r="J197" s="349"/>
      <c r="K197" s="339"/>
    </row>
    <row r="198" s="1" customFormat="1" ht="18.75" customHeight="1">
      <c r="B198" s="311"/>
      <c r="C198" s="311"/>
      <c r="D198" s="311"/>
      <c r="E198" s="311"/>
      <c r="F198" s="311"/>
      <c r="G198" s="311"/>
      <c r="H198" s="311"/>
      <c r="I198" s="311"/>
      <c r="J198" s="311"/>
      <c r="K198" s="311"/>
    </row>
    <row r="199" s="1" customFormat="1" ht="13.5">
      <c r="B199" s="290"/>
      <c r="C199" s="291"/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1">
      <c r="B200" s="293"/>
      <c r="C200" s="294" t="s">
        <v>1901</v>
      </c>
      <c r="D200" s="294"/>
      <c r="E200" s="294"/>
      <c r="F200" s="294"/>
      <c r="G200" s="294"/>
      <c r="H200" s="294"/>
      <c r="I200" s="294"/>
      <c r="J200" s="294"/>
      <c r="K200" s="295"/>
    </row>
    <row r="201" s="1" customFormat="1" ht="25.5" customHeight="1">
      <c r="B201" s="293"/>
      <c r="C201" s="373" t="s">
        <v>1902</v>
      </c>
      <c r="D201" s="373"/>
      <c r="E201" s="373"/>
      <c r="F201" s="373" t="s">
        <v>1903</v>
      </c>
      <c r="G201" s="374"/>
      <c r="H201" s="373" t="s">
        <v>1904</v>
      </c>
      <c r="I201" s="373"/>
      <c r="J201" s="373"/>
      <c r="K201" s="295"/>
    </row>
    <row r="202" s="1" customFormat="1" ht="5.25" customHeight="1">
      <c r="B202" s="328"/>
      <c r="C202" s="323"/>
      <c r="D202" s="323"/>
      <c r="E202" s="323"/>
      <c r="F202" s="323"/>
      <c r="G202" s="349"/>
      <c r="H202" s="323"/>
      <c r="I202" s="323"/>
      <c r="J202" s="323"/>
      <c r="K202" s="351"/>
    </row>
    <row r="203" s="1" customFormat="1" ht="15" customHeight="1">
      <c r="B203" s="328"/>
      <c r="C203" s="303" t="s">
        <v>1894</v>
      </c>
      <c r="D203" s="303"/>
      <c r="E203" s="303"/>
      <c r="F203" s="326" t="s">
        <v>40</v>
      </c>
      <c r="G203" s="303"/>
      <c r="H203" s="303" t="s">
        <v>1905</v>
      </c>
      <c r="I203" s="303"/>
      <c r="J203" s="303"/>
      <c r="K203" s="351"/>
    </row>
    <row r="204" s="1" customFormat="1" ht="15" customHeight="1">
      <c r="B204" s="328"/>
      <c r="C204" s="303"/>
      <c r="D204" s="303"/>
      <c r="E204" s="303"/>
      <c r="F204" s="326" t="s">
        <v>41</v>
      </c>
      <c r="G204" s="303"/>
      <c r="H204" s="303" t="s">
        <v>1906</v>
      </c>
      <c r="I204" s="303"/>
      <c r="J204" s="303"/>
      <c r="K204" s="351"/>
    </row>
    <row r="205" s="1" customFormat="1" ht="15" customHeight="1">
      <c r="B205" s="328"/>
      <c r="C205" s="303"/>
      <c r="D205" s="303"/>
      <c r="E205" s="303"/>
      <c r="F205" s="326" t="s">
        <v>44</v>
      </c>
      <c r="G205" s="303"/>
      <c r="H205" s="303" t="s">
        <v>1907</v>
      </c>
      <c r="I205" s="303"/>
      <c r="J205" s="303"/>
      <c r="K205" s="351"/>
    </row>
    <row r="206" s="1" customFormat="1" ht="15" customHeight="1">
      <c r="B206" s="328"/>
      <c r="C206" s="303"/>
      <c r="D206" s="303"/>
      <c r="E206" s="303"/>
      <c r="F206" s="326" t="s">
        <v>42</v>
      </c>
      <c r="G206" s="303"/>
      <c r="H206" s="303" t="s">
        <v>1908</v>
      </c>
      <c r="I206" s="303"/>
      <c r="J206" s="303"/>
      <c r="K206" s="351"/>
    </row>
    <row r="207" s="1" customFormat="1" ht="15" customHeight="1">
      <c r="B207" s="328"/>
      <c r="C207" s="303"/>
      <c r="D207" s="303"/>
      <c r="E207" s="303"/>
      <c r="F207" s="326" t="s">
        <v>43</v>
      </c>
      <c r="G207" s="303"/>
      <c r="H207" s="303" t="s">
        <v>1909</v>
      </c>
      <c r="I207" s="303"/>
      <c r="J207" s="303"/>
      <c r="K207" s="351"/>
    </row>
    <row r="208" s="1" customFormat="1" ht="15" customHeight="1">
      <c r="B208" s="328"/>
      <c r="C208" s="303"/>
      <c r="D208" s="303"/>
      <c r="E208" s="303"/>
      <c r="F208" s="326"/>
      <c r="G208" s="303"/>
      <c r="H208" s="303"/>
      <c r="I208" s="303"/>
      <c r="J208" s="303"/>
      <c r="K208" s="351"/>
    </row>
    <row r="209" s="1" customFormat="1" ht="15" customHeight="1">
      <c r="B209" s="328"/>
      <c r="C209" s="303" t="s">
        <v>1848</v>
      </c>
      <c r="D209" s="303"/>
      <c r="E209" s="303"/>
      <c r="F209" s="326" t="s">
        <v>76</v>
      </c>
      <c r="G209" s="303"/>
      <c r="H209" s="303" t="s">
        <v>1910</v>
      </c>
      <c r="I209" s="303"/>
      <c r="J209" s="303"/>
      <c r="K209" s="351"/>
    </row>
    <row r="210" s="1" customFormat="1" ht="15" customHeight="1">
      <c r="B210" s="328"/>
      <c r="C210" s="303"/>
      <c r="D210" s="303"/>
      <c r="E210" s="303"/>
      <c r="F210" s="326" t="s">
        <v>1744</v>
      </c>
      <c r="G210" s="303"/>
      <c r="H210" s="303" t="s">
        <v>1745</v>
      </c>
      <c r="I210" s="303"/>
      <c r="J210" s="303"/>
      <c r="K210" s="351"/>
    </row>
    <row r="211" s="1" customFormat="1" ht="15" customHeight="1">
      <c r="B211" s="328"/>
      <c r="C211" s="303"/>
      <c r="D211" s="303"/>
      <c r="E211" s="303"/>
      <c r="F211" s="326" t="s">
        <v>1742</v>
      </c>
      <c r="G211" s="303"/>
      <c r="H211" s="303" t="s">
        <v>1911</v>
      </c>
      <c r="I211" s="303"/>
      <c r="J211" s="303"/>
      <c r="K211" s="351"/>
    </row>
    <row r="212" s="1" customFormat="1" ht="15" customHeight="1">
      <c r="B212" s="375"/>
      <c r="C212" s="303"/>
      <c r="D212" s="303"/>
      <c r="E212" s="303"/>
      <c r="F212" s="326" t="s">
        <v>1746</v>
      </c>
      <c r="G212" s="364"/>
      <c r="H212" s="355" t="s">
        <v>1747</v>
      </c>
      <c r="I212" s="355"/>
      <c r="J212" s="355"/>
      <c r="K212" s="376"/>
    </row>
    <row r="213" s="1" customFormat="1" ht="15" customHeight="1">
      <c r="B213" s="375"/>
      <c r="C213" s="303"/>
      <c r="D213" s="303"/>
      <c r="E213" s="303"/>
      <c r="F213" s="326" t="s">
        <v>1748</v>
      </c>
      <c r="G213" s="364"/>
      <c r="H213" s="355" t="s">
        <v>1912</v>
      </c>
      <c r="I213" s="355"/>
      <c r="J213" s="355"/>
      <c r="K213" s="376"/>
    </row>
    <row r="214" s="1" customFormat="1" ht="15" customHeight="1">
      <c r="B214" s="375"/>
      <c r="C214" s="303"/>
      <c r="D214" s="303"/>
      <c r="E214" s="303"/>
      <c r="F214" s="326"/>
      <c r="G214" s="364"/>
      <c r="H214" s="355"/>
      <c r="I214" s="355"/>
      <c r="J214" s="355"/>
      <c r="K214" s="376"/>
    </row>
    <row r="215" s="1" customFormat="1" ht="15" customHeight="1">
      <c r="B215" s="375"/>
      <c r="C215" s="303" t="s">
        <v>1872</v>
      </c>
      <c r="D215" s="303"/>
      <c r="E215" s="303"/>
      <c r="F215" s="326">
        <v>1</v>
      </c>
      <c r="G215" s="364"/>
      <c r="H215" s="355" t="s">
        <v>1913</v>
      </c>
      <c r="I215" s="355"/>
      <c r="J215" s="355"/>
      <c r="K215" s="376"/>
    </row>
    <row r="216" s="1" customFormat="1" ht="15" customHeight="1">
      <c r="B216" s="375"/>
      <c r="C216" s="303"/>
      <c r="D216" s="303"/>
      <c r="E216" s="303"/>
      <c r="F216" s="326">
        <v>2</v>
      </c>
      <c r="G216" s="364"/>
      <c r="H216" s="355" t="s">
        <v>1914</v>
      </c>
      <c r="I216" s="355"/>
      <c r="J216" s="355"/>
      <c r="K216" s="376"/>
    </row>
    <row r="217" s="1" customFormat="1" ht="15" customHeight="1">
      <c r="B217" s="375"/>
      <c r="C217" s="303"/>
      <c r="D217" s="303"/>
      <c r="E217" s="303"/>
      <c r="F217" s="326">
        <v>3</v>
      </c>
      <c r="G217" s="364"/>
      <c r="H217" s="355" t="s">
        <v>1915</v>
      </c>
      <c r="I217" s="355"/>
      <c r="J217" s="355"/>
      <c r="K217" s="376"/>
    </row>
    <row r="218" s="1" customFormat="1" ht="15" customHeight="1">
      <c r="B218" s="375"/>
      <c r="C218" s="303"/>
      <c r="D218" s="303"/>
      <c r="E218" s="303"/>
      <c r="F218" s="326">
        <v>4</v>
      </c>
      <c r="G218" s="364"/>
      <c r="H218" s="355" t="s">
        <v>1916</v>
      </c>
      <c r="I218" s="355"/>
      <c r="J218" s="355"/>
      <c r="K218" s="376"/>
    </row>
    <row r="219" s="1" customFormat="1" ht="12.75" customHeight="1">
      <c r="B219" s="377"/>
      <c r="C219" s="378"/>
      <c r="D219" s="378"/>
      <c r="E219" s="378"/>
      <c r="F219" s="378"/>
      <c r="G219" s="378"/>
      <c r="H219" s="378"/>
      <c r="I219" s="378"/>
      <c r="J219" s="378"/>
      <c r="K219" s="37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77</v>
      </c>
    </row>
    <row r="4" s="1" customFormat="1" ht="24.96" customHeight="1">
      <c r="B4" s="22"/>
      <c r="D4" s="142" t="s">
        <v>106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Oprava bytu Výpravní budovy, Šumná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107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108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1. 4. 2025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27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28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27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30</v>
      </c>
      <c r="E20" s="40"/>
      <c r="F20" s="40"/>
      <c r="G20" s="40"/>
      <c r="H20" s="40"/>
      <c r="I20" s="144" t="s">
        <v>26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44" t="s">
        <v>27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32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27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33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35</v>
      </c>
      <c r="E30" s="40"/>
      <c r="F30" s="40"/>
      <c r="G30" s="40"/>
      <c r="H30" s="40"/>
      <c r="I30" s="40"/>
      <c r="J30" s="155">
        <f>ROUND(J91,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37</v>
      </c>
      <c r="G32" s="40"/>
      <c r="H32" s="40"/>
      <c r="I32" s="156" t="s">
        <v>36</v>
      </c>
      <c r="J32" s="156" t="s">
        <v>38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39</v>
      </c>
      <c r="E33" s="144" t="s">
        <v>40</v>
      </c>
      <c r="F33" s="158">
        <f>ROUND((SUM(BE91:BE258)),  2)</f>
        <v>0</v>
      </c>
      <c r="G33" s="40"/>
      <c r="H33" s="40"/>
      <c r="I33" s="159">
        <v>0.20999999999999999</v>
      </c>
      <c r="J33" s="158">
        <f>ROUND(((SUM(BE91:BE258))*I33),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41</v>
      </c>
      <c r="F34" s="158">
        <f>ROUND((SUM(BF91:BF258)),  2)</f>
        <v>0</v>
      </c>
      <c r="G34" s="40"/>
      <c r="H34" s="40"/>
      <c r="I34" s="159">
        <v>0.12</v>
      </c>
      <c r="J34" s="158">
        <f>ROUND(((SUM(BF91:BF258))*I34),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42</v>
      </c>
      <c r="F35" s="158">
        <f>ROUND((SUM(BG91:BG258)),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43</v>
      </c>
      <c r="F36" s="158">
        <f>ROUND((SUM(BH91:BH258)),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ROUND((SUM(BI91:BI258)),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Oprava bytu Výpravní budovy, Šumná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001 - ASŘ demontáže s přesuny suti 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1. 4. 2025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110</v>
      </c>
      <c r="D57" s="173"/>
      <c r="E57" s="173"/>
      <c r="F57" s="173"/>
      <c r="G57" s="173"/>
      <c r="H57" s="173"/>
      <c r="I57" s="173"/>
      <c r="J57" s="174" t="s">
        <v>111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67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6"/>
      <c r="C60" s="177"/>
      <c r="D60" s="178" t="s">
        <v>113</v>
      </c>
      <c r="E60" s="179"/>
      <c r="F60" s="179"/>
      <c r="G60" s="179"/>
      <c r="H60" s="179"/>
      <c r="I60" s="179"/>
      <c r="J60" s="180">
        <f>J92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114</v>
      </c>
      <c r="E61" s="184"/>
      <c r="F61" s="184"/>
      <c r="G61" s="184"/>
      <c r="H61" s="184"/>
      <c r="I61" s="184"/>
      <c r="J61" s="185">
        <f>J93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115</v>
      </c>
      <c r="E62" s="184"/>
      <c r="F62" s="184"/>
      <c r="G62" s="184"/>
      <c r="H62" s="184"/>
      <c r="I62" s="184"/>
      <c r="J62" s="185">
        <f>J149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76"/>
      <c r="C63" s="177"/>
      <c r="D63" s="178" t="s">
        <v>116</v>
      </c>
      <c r="E63" s="179"/>
      <c r="F63" s="179"/>
      <c r="G63" s="179"/>
      <c r="H63" s="179"/>
      <c r="I63" s="179"/>
      <c r="J63" s="180">
        <f>J162</f>
        <v>0</v>
      </c>
      <c r="K63" s="177"/>
      <c r="L63" s="18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82"/>
      <c r="C64" s="127"/>
      <c r="D64" s="183" t="s">
        <v>117</v>
      </c>
      <c r="E64" s="184"/>
      <c r="F64" s="184"/>
      <c r="G64" s="184"/>
      <c r="H64" s="184"/>
      <c r="I64" s="184"/>
      <c r="J64" s="185">
        <f>J163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118</v>
      </c>
      <c r="E65" s="184"/>
      <c r="F65" s="184"/>
      <c r="G65" s="184"/>
      <c r="H65" s="184"/>
      <c r="I65" s="184"/>
      <c r="J65" s="185">
        <f>J169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119</v>
      </c>
      <c r="E66" s="184"/>
      <c r="F66" s="184"/>
      <c r="G66" s="184"/>
      <c r="H66" s="184"/>
      <c r="I66" s="184"/>
      <c r="J66" s="185">
        <f>J173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120</v>
      </c>
      <c r="E67" s="184"/>
      <c r="F67" s="184"/>
      <c r="G67" s="184"/>
      <c r="H67" s="184"/>
      <c r="I67" s="184"/>
      <c r="J67" s="185">
        <f>J182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121</v>
      </c>
      <c r="E68" s="184"/>
      <c r="F68" s="184"/>
      <c r="G68" s="184"/>
      <c r="H68" s="184"/>
      <c r="I68" s="184"/>
      <c r="J68" s="185">
        <f>J201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122</v>
      </c>
      <c r="E69" s="184"/>
      <c r="F69" s="184"/>
      <c r="G69" s="184"/>
      <c r="H69" s="184"/>
      <c r="I69" s="184"/>
      <c r="J69" s="185">
        <f>J207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123</v>
      </c>
      <c r="E70" s="179"/>
      <c r="F70" s="179"/>
      <c r="G70" s="179"/>
      <c r="H70" s="179"/>
      <c r="I70" s="179"/>
      <c r="J70" s="180">
        <f>J255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7"/>
      <c r="D71" s="183" t="s">
        <v>124</v>
      </c>
      <c r="E71" s="184"/>
      <c r="F71" s="184"/>
      <c r="G71" s="184"/>
      <c r="H71" s="184"/>
      <c r="I71" s="184"/>
      <c r="J71" s="185">
        <f>J256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125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1" t="str">
        <f>E7</f>
        <v>Oprava bytu Výpravní budovy, Šumná</v>
      </c>
      <c r="F81" s="34"/>
      <c r="G81" s="34"/>
      <c r="H81" s="34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107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 xml:space="preserve">001 - ASŘ demontáže s přesuny suti 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F12</f>
        <v xml:space="preserve"> </v>
      </c>
      <c r="G85" s="42"/>
      <c r="H85" s="42"/>
      <c r="I85" s="34" t="s">
        <v>23</v>
      </c>
      <c r="J85" s="74" t="str">
        <f>IF(J12="","",J12)</f>
        <v>1. 4. 2025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E15</f>
        <v xml:space="preserve"> </v>
      </c>
      <c r="G87" s="42"/>
      <c r="H87" s="42"/>
      <c r="I87" s="34" t="s">
        <v>30</v>
      </c>
      <c r="J87" s="38" t="str">
        <f>E21</f>
        <v xml:space="preserve"> 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28</v>
      </c>
      <c r="D88" s="42"/>
      <c r="E88" s="42"/>
      <c r="F88" s="29" t="str">
        <f>IF(E18="","",E18)</f>
        <v>Vyplň údaj</v>
      </c>
      <c r="G88" s="42"/>
      <c r="H88" s="42"/>
      <c r="I88" s="34" t="s">
        <v>32</v>
      </c>
      <c r="J88" s="38" t="str">
        <f>E24</f>
        <v xml:space="preserve"> 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126</v>
      </c>
      <c r="D90" s="190" t="s">
        <v>54</v>
      </c>
      <c r="E90" s="190" t="s">
        <v>50</v>
      </c>
      <c r="F90" s="190" t="s">
        <v>51</v>
      </c>
      <c r="G90" s="190" t="s">
        <v>127</v>
      </c>
      <c r="H90" s="190" t="s">
        <v>128</v>
      </c>
      <c r="I90" s="190" t="s">
        <v>129</v>
      </c>
      <c r="J90" s="190" t="s">
        <v>111</v>
      </c>
      <c r="K90" s="191" t="s">
        <v>130</v>
      </c>
      <c r="L90" s="192"/>
      <c r="M90" s="94" t="s">
        <v>19</v>
      </c>
      <c r="N90" s="95" t="s">
        <v>39</v>
      </c>
      <c r="O90" s="95" t="s">
        <v>131</v>
      </c>
      <c r="P90" s="95" t="s">
        <v>132</v>
      </c>
      <c r="Q90" s="95" t="s">
        <v>133</v>
      </c>
      <c r="R90" s="95" t="s">
        <v>134</v>
      </c>
      <c r="S90" s="95" t="s">
        <v>135</v>
      </c>
      <c r="T90" s="96" t="s">
        <v>136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137</v>
      </c>
      <c r="D91" s="42"/>
      <c r="E91" s="42"/>
      <c r="F91" s="42"/>
      <c r="G91" s="42"/>
      <c r="H91" s="42"/>
      <c r="I91" s="42"/>
      <c r="J91" s="193">
        <f>BK91</f>
        <v>0</v>
      </c>
      <c r="K91" s="42"/>
      <c r="L91" s="46"/>
      <c r="M91" s="97"/>
      <c r="N91" s="194"/>
      <c r="O91" s="98"/>
      <c r="P91" s="195">
        <f>P92+P162+P255</f>
        <v>0</v>
      </c>
      <c r="Q91" s="98"/>
      <c r="R91" s="195">
        <f>R92+R162+R255</f>
        <v>0.27577083999999996</v>
      </c>
      <c r="S91" s="98"/>
      <c r="T91" s="196">
        <f>T92+T162+T255</f>
        <v>23.358210330000002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68</v>
      </c>
      <c r="AU91" s="19" t="s">
        <v>112</v>
      </c>
      <c r="BK91" s="197">
        <f>BK92+BK162+BK255</f>
        <v>0</v>
      </c>
    </row>
    <row r="92" s="12" customFormat="1" ht="25.92" customHeight="1">
      <c r="A92" s="12"/>
      <c r="B92" s="198"/>
      <c r="C92" s="199"/>
      <c r="D92" s="200" t="s">
        <v>68</v>
      </c>
      <c r="E92" s="201" t="s">
        <v>138</v>
      </c>
      <c r="F92" s="201" t="s">
        <v>139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P93+P149</f>
        <v>0</v>
      </c>
      <c r="Q92" s="206"/>
      <c r="R92" s="207">
        <f>R93+R149</f>
        <v>0.0049156</v>
      </c>
      <c r="S92" s="206"/>
      <c r="T92" s="208">
        <f>T93+T149</f>
        <v>20.871711000000001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77</v>
      </c>
      <c r="AT92" s="210" t="s">
        <v>68</v>
      </c>
      <c r="AU92" s="210" t="s">
        <v>69</v>
      </c>
      <c r="AY92" s="209" t="s">
        <v>140</v>
      </c>
      <c r="BK92" s="211">
        <f>BK93+BK149</f>
        <v>0</v>
      </c>
    </row>
    <row r="93" s="12" customFormat="1" ht="22.8" customHeight="1">
      <c r="A93" s="12"/>
      <c r="B93" s="198"/>
      <c r="C93" s="199"/>
      <c r="D93" s="200" t="s">
        <v>68</v>
      </c>
      <c r="E93" s="212" t="s">
        <v>141</v>
      </c>
      <c r="F93" s="212" t="s">
        <v>142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SUM(P94:P148)</f>
        <v>0</v>
      </c>
      <c r="Q93" s="206"/>
      <c r="R93" s="207">
        <f>SUM(R94:R148)</f>
        <v>0.0049156</v>
      </c>
      <c r="S93" s="206"/>
      <c r="T93" s="208">
        <f>SUM(T94:T148)</f>
        <v>20.871711000000001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77</v>
      </c>
      <c r="AT93" s="210" t="s">
        <v>68</v>
      </c>
      <c r="AU93" s="210" t="s">
        <v>77</v>
      </c>
      <c r="AY93" s="209" t="s">
        <v>140</v>
      </c>
      <c r="BK93" s="211">
        <f>SUM(BK94:BK148)</f>
        <v>0</v>
      </c>
    </row>
    <row r="94" s="2" customFormat="1" ht="16.5" customHeight="1">
      <c r="A94" s="40"/>
      <c r="B94" s="41"/>
      <c r="C94" s="214" t="s">
        <v>77</v>
      </c>
      <c r="D94" s="214" t="s">
        <v>143</v>
      </c>
      <c r="E94" s="215" t="s">
        <v>144</v>
      </c>
      <c r="F94" s="216" t="s">
        <v>145</v>
      </c>
      <c r="G94" s="217" t="s">
        <v>146</v>
      </c>
      <c r="H94" s="218">
        <v>0.084000000000000005</v>
      </c>
      <c r="I94" s="219"/>
      <c r="J94" s="220">
        <f>ROUND(I94*H94,2)</f>
        <v>0</v>
      </c>
      <c r="K94" s="216" t="s">
        <v>147</v>
      </c>
      <c r="L94" s="46"/>
      <c r="M94" s="221" t="s">
        <v>19</v>
      </c>
      <c r="N94" s="222" t="s">
        <v>41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2.2000000000000002</v>
      </c>
      <c r="T94" s="224">
        <f>S94*H94</f>
        <v>0.18480000000000002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148</v>
      </c>
      <c r="AT94" s="225" t="s">
        <v>143</v>
      </c>
      <c r="AU94" s="225" t="s">
        <v>83</v>
      </c>
      <c r="AY94" s="19" t="s">
        <v>140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83</v>
      </c>
      <c r="BK94" s="226">
        <f>ROUND(I94*H94,2)</f>
        <v>0</v>
      </c>
      <c r="BL94" s="19" t="s">
        <v>148</v>
      </c>
      <c r="BM94" s="225" t="s">
        <v>149</v>
      </c>
    </row>
    <row r="95" s="2" customFormat="1">
      <c r="A95" s="40"/>
      <c r="B95" s="41"/>
      <c r="C95" s="42"/>
      <c r="D95" s="227" t="s">
        <v>150</v>
      </c>
      <c r="E95" s="42"/>
      <c r="F95" s="228" t="s">
        <v>151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150</v>
      </c>
      <c r="AU95" s="19" t="s">
        <v>83</v>
      </c>
    </row>
    <row r="96" s="13" customFormat="1">
      <c r="A96" s="13"/>
      <c r="B96" s="232"/>
      <c r="C96" s="233"/>
      <c r="D96" s="234" t="s">
        <v>152</v>
      </c>
      <c r="E96" s="235" t="s">
        <v>19</v>
      </c>
      <c r="F96" s="236" t="s">
        <v>153</v>
      </c>
      <c r="G96" s="233"/>
      <c r="H96" s="237">
        <v>0.084000000000000005</v>
      </c>
      <c r="I96" s="238"/>
      <c r="J96" s="233"/>
      <c r="K96" s="233"/>
      <c r="L96" s="239"/>
      <c r="M96" s="240"/>
      <c r="N96" s="241"/>
      <c r="O96" s="241"/>
      <c r="P96" s="241"/>
      <c r="Q96" s="241"/>
      <c r="R96" s="241"/>
      <c r="S96" s="241"/>
      <c r="T96" s="24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3" t="s">
        <v>152</v>
      </c>
      <c r="AU96" s="243" t="s">
        <v>83</v>
      </c>
      <c r="AV96" s="13" t="s">
        <v>83</v>
      </c>
      <c r="AW96" s="13" t="s">
        <v>31</v>
      </c>
      <c r="AX96" s="13" t="s">
        <v>77</v>
      </c>
      <c r="AY96" s="243" t="s">
        <v>140</v>
      </c>
    </row>
    <row r="97" s="2" customFormat="1" ht="24.15" customHeight="1">
      <c r="A97" s="40"/>
      <c r="B97" s="41"/>
      <c r="C97" s="214" t="s">
        <v>83</v>
      </c>
      <c r="D97" s="214" t="s">
        <v>143</v>
      </c>
      <c r="E97" s="215" t="s">
        <v>154</v>
      </c>
      <c r="F97" s="216" t="s">
        <v>155</v>
      </c>
      <c r="G97" s="217" t="s">
        <v>156</v>
      </c>
      <c r="H97" s="218">
        <v>0.56299999999999994</v>
      </c>
      <c r="I97" s="219"/>
      <c r="J97" s="220">
        <f>ROUND(I97*H97,2)</f>
        <v>0</v>
      </c>
      <c r="K97" s="216" t="s">
        <v>147</v>
      </c>
      <c r="L97" s="46"/>
      <c r="M97" s="221" t="s">
        <v>19</v>
      </c>
      <c r="N97" s="222" t="s">
        <v>41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0.035000000000000003</v>
      </c>
      <c r="T97" s="224">
        <f>S97*H97</f>
        <v>0.019705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148</v>
      </c>
      <c r="AT97" s="225" t="s">
        <v>143</v>
      </c>
      <c r="AU97" s="225" t="s">
        <v>83</v>
      </c>
      <c r="AY97" s="19" t="s">
        <v>140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83</v>
      </c>
      <c r="BK97" s="226">
        <f>ROUND(I97*H97,2)</f>
        <v>0</v>
      </c>
      <c r="BL97" s="19" t="s">
        <v>148</v>
      </c>
      <c r="BM97" s="225" t="s">
        <v>157</v>
      </c>
    </row>
    <row r="98" s="2" customFormat="1">
      <c r="A98" s="40"/>
      <c r="B98" s="41"/>
      <c r="C98" s="42"/>
      <c r="D98" s="227" t="s">
        <v>150</v>
      </c>
      <c r="E98" s="42"/>
      <c r="F98" s="228" t="s">
        <v>158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150</v>
      </c>
      <c r="AU98" s="19" t="s">
        <v>83</v>
      </c>
    </row>
    <row r="99" s="13" customFormat="1">
      <c r="A99" s="13"/>
      <c r="B99" s="232"/>
      <c r="C99" s="233"/>
      <c r="D99" s="234" t="s">
        <v>152</v>
      </c>
      <c r="E99" s="235" t="s">
        <v>19</v>
      </c>
      <c r="F99" s="236" t="s">
        <v>159</v>
      </c>
      <c r="G99" s="233"/>
      <c r="H99" s="237">
        <v>0.56299999999999994</v>
      </c>
      <c r="I99" s="238"/>
      <c r="J99" s="233"/>
      <c r="K99" s="233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152</v>
      </c>
      <c r="AU99" s="243" t="s">
        <v>83</v>
      </c>
      <c r="AV99" s="13" t="s">
        <v>83</v>
      </c>
      <c r="AW99" s="13" t="s">
        <v>31</v>
      </c>
      <c r="AX99" s="13" t="s">
        <v>77</v>
      </c>
      <c r="AY99" s="243" t="s">
        <v>140</v>
      </c>
    </row>
    <row r="100" s="2" customFormat="1" ht="16.5" customHeight="1">
      <c r="A100" s="40"/>
      <c r="B100" s="41"/>
      <c r="C100" s="214" t="s">
        <v>160</v>
      </c>
      <c r="D100" s="214" t="s">
        <v>143</v>
      </c>
      <c r="E100" s="215" t="s">
        <v>161</v>
      </c>
      <c r="F100" s="216" t="s">
        <v>162</v>
      </c>
      <c r="G100" s="217" t="s">
        <v>146</v>
      </c>
      <c r="H100" s="218">
        <v>10.237</v>
      </c>
      <c r="I100" s="219"/>
      <c r="J100" s="220">
        <f>ROUND(I100*H100,2)</f>
        <v>0</v>
      </c>
      <c r="K100" s="216" t="s">
        <v>147</v>
      </c>
      <c r="L100" s="46"/>
      <c r="M100" s="221" t="s">
        <v>19</v>
      </c>
      <c r="N100" s="222" t="s">
        <v>41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1.3999999999999999</v>
      </c>
      <c r="T100" s="224">
        <f>S100*H100</f>
        <v>14.331799999999999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148</v>
      </c>
      <c r="AT100" s="225" t="s">
        <v>143</v>
      </c>
      <c r="AU100" s="225" t="s">
        <v>83</v>
      </c>
      <c r="AY100" s="19" t="s">
        <v>140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83</v>
      </c>
      <c r="BK100" s="226">
        <f>ROUND(I100*H100,2)</f>
        <v>0</v>
      </c>
      <c r="BL100" s="19" t="s">
        <v>148</v>
      </c>
      <c r="BM100" s="225" t="s">
        <v>163</v>
      </c>
    </row>
    <row r="101" s="2" customFormat="1">
      <c r="A101" s="40"/>
      <c r="B101" s="41"/>
      <c r="C101" s="42"/>
      <c r="D101" s="227" t="s">
        <v>150</v>
      </c>
      <c r="E101" s="42"/>
      <c r="F101" s="228" t="s">
        <v>164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150</v>
      </c>
      <c r="AU101" s="19" t="s">
        <v>83</v>
      </c>
    </row>
    <row r="102" s="13" customFormat="1">
      <c r="A102" s="13"/>
      <c r="B102" s="232"/>
      <c r="C102" s="233"/>
      <c r="D102" s="234" t="s">
        <v>152</v>
      </c>
      <c r="E102" s="235" t="s">
        <v>19</v>
      </c>
      <c r="F102" s="236" t="s">
        <v>165</v>
      </c>
      <c r="G102" s="233"/>
      <c r="H102" s="237">
        <v>0.123</v>
      </c>
      <c r="I102" s="238"/>
      <c r="J102" s="233"/>
      <c r="K102" s="233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152</v>
      </c>
      <c r="AU102" s="243" t="s">
        <v>83</v>
      </c>
      <c r="AV102" s="13" t="s">
        <v>83</v>
      </c>
      <c r="AW102" s="13" t="s">
        <v>31</v>
      </c>
      <c r="AX102" s="13" t="s">
        <v>69</v>
      </c>
      <c r="AY102" s="243" t="s">
        <v>140</v>
      </c>
    </row>
    <row r="103" s="13" customFormat="1">
      <c r="A103" s="13"/>
      <c r="B103" s="232"/>
      <c r="C103" s="233"/>
      <c r="D103" s="234" t="s">
        <v>152</v>
      </c>
      <c r="E103" s="235" t="s">
        <v>19</v>
      </c>
      <c r="F103" s="236" t="s">
        <v>166</v>
      </c>
      <c r="G103" s="233"/>
      <c r="H103" s="237">
        <v>7.7169999999999996</v>
      </c>
      <c r="I103" s="238"/>
      <c r="J103" s="233"/>
      <c r="K103" s="233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152</v>
      </c>
      <c r="AU103" s="243" t="s">
        <v>83</v>
      </c>
      <c r="AV103" s="13" t="s">
        <v>83</v>
      </c>
      <c r="AW103" s="13" t="s">
        <v>31</v>
      </c>
      <c r="AX103" s="13" t="s">
        <v>69</v>
      </c>
      <c r="AY103" s="243" t="s">
        <v>140</v>
      </c>
    </row>
    <row r="104" s="13" customFormat="1">
      <c r="A104" s="13"/>
      <c r="B104" s="232"/>
      <c r="C104" s="233"/>
      <c r="D104" s="234" t="s">
        <v>152</v>
      </c>
      <c r="E104" s="235" t="s">
        <v>19</v>
      </c>
      <c r="F104" s="236" t="s">
        <v>167</v>
      </c>
      <c r="G104" s="233"/>
      <c r="H104" s="237">
        <v>1.4410000000000001</v>
      </c>
      <c r="I104" s="238"/>
      <c r="J104" s="233"/>
      <c r="K104" s="233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152</v>
      </c>
      <c r="AU104" s="243" t="s">
        <v>83</v>
      </c>
      <c r="AV104" s="13" t="s">
        <v>83</v>
      </c>
      <c r="AW104" s="13" t="s">
        <v>31</v>
      </c>
      <c r="AX104" s="13" t="s">
        <v>69</v>
      </c>
      <c r="AY104" s="243" t="s">
        <v>140</v>
      </c>
    </row>
    <row r="105" s="13" customFormat="1">
      <c r="A105" s="13"/>
      <c r="B105" s="232"/>
      <c r="C105" s="233"/>
      <c r="D105" s="234" t="s">
        <v>152</v>
      </c>
      <c r="E105" s="235" t="s">
        <v>19</v>
      </c>
      <c r="F105" s="236" t="s">
        <v>168</v>
      </c>
      <c r="G105" s="233"/>
      <c r="H105" s="237">
        <v>0.95599999999999996</v>
      </c>
      <c r="I105" s="238"/>
      <c r="J105" s="233"/>
      <c r="K105" s="233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152</v>
      </c>
      <c r="AU105" s="243" t="s">
        <v>83</v>
      </c>
      <c r="AV105" s="13" t="s">
        <v>83</v>
      </c>
      <c r="AW105" s="13" t="s">
        <v>31</v>
      </c>
      <c r="AX105" s="13" t="s">
        <v>69</v>
      </c>
      <c r="AY105" s="243" t="s">
        <v>140</v>
      </c>
    </row>
    <row r="106" s="14" customFormat="1">
      <c r="A106" s="14"/>
      <c r="B106" s="244"/>
      <c r="C106" s="245"/>
      <c r="D106" s="234" t="s">
        <v>152</v>
      </c>
      <c r="E106" s="246" t="s">
        <v>19</v>
      </c>
      <c r="F106" s="247" t="s">
        <v>169</v>
      </c>
      <c r="G106" s="245"/>
      <c r="H106" s="248">
        <v>10.237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152</v>
      </c>
      <c r="AU106" s="254" t="s">
        <v>83</v>
      </c>
      <c r="AV106" s="14" t="s">
        <v>148</v>
      </c>
      <c r="AW106" s="14" t="s">
        <v>31</v>
      </c>
      <c r="AX106" s="14" t="s">
        <v>77</v>
      </c>
      <c r="AY106" s="254" t="s">
        <v>140</v>
      </c>
    </row>
    <row r="107" s="2" customFormat="1" ht="24.15" customHeight="1">
      <c r="A107" s="40"/>
      <c r="B107" s="41"/>
      <c r="C107" s="214" t="s">
        <v>148</v>
      </c>
      <c r="D107" s="214" t="s">
        <v>143</v>
      </c>
      <c r="E107" s="215" t="s">
        <v>170</v>
      </c>
      <c r="F107" s="216" t="s">
        <v>171</v>
      </c>
      <c r="G107" s="217" t="s">
        <v>156</v>
      </c>
      <c r="H107" s="218">
        <v>5.5350000000000001</v>
      </c>
      <c r="I107" s="219"/>
      <c r="J107" s="220">
        <f>ROUND(I107*H107,2)</f>
        <v>0</v>
      </c>
      <c r="K107" s="216" t="s">
        <v>147</v>
      </c>
      <c r="L107" s="46"/>
      <c r="M107" s="221" t="s">
        <v>19</v>
      </c>
      <c r="N107" s="222" t="s">
        <v>41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0.087999999999999995</v>
      </c>
      <c r="T107" s="224">
        <f>S107*H107</f>
        <v>0.48707999999999996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148</v>
      </c>
      <c r="AT107" s="225" t="s">
        <v>143</v>
      </c>
      <c r="AU107" s="225" t="s">
        <v>83</v>
      </c>
      <c r="AY107" s="19" t="s">
        <v>140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83</v>
      </c>
      <c r="BK107" s="226">
        <f>ROUND(I107*H107,2)</f>
        <v>0</v>
      </c>
      <c r="BL107" s="19" t="s">
        <v>148</v>
      </c>
      <c r="BM107" s="225" t="s">
        <v>172</v>
      </c>
    </row>
    <row r="108" s="2" customFormat="1">
      <c r="A108" s="40"/>
      <c r="B108" s="41"/>
      <c r="C108" s="42"/>
      <c r="D108" s="227" t="s">
        <v>150</v>
      </c>
      <c r="E108" s="42"/>
      <c r="F108" s="228" t="s">
        <v>173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150</v>
      </c>
      <c r="AU108" s="19" t="s">
        <v>83</v>
      </c>
    </row>
    <row r="109" s="13" customFormat="1">
      <c r="A109" s="13"/>
      <c r="B109" s="232"/>
      <c r="C109" s="233"/>
      <c r="D109" s="234" t="s">
        <v>152</v>
      </c>
      <c r="E109" s="235" t="s">
        <v>19</v>
      </c>
      <c r="F109" s="236" t="s">
        <v>174</v>
      </c>
      <c r="G109" s="233"/>
      <c r="H109" s="237">
        <v>5.5350000000000001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152</v>
      </c>
      <c r="AU109" s="243" t="s">
        <v>83</v>
      </c>
      <c r="AV109" s="13" t="s">
        <v>83</v>
      </c>
      <c r="AW109" s="13" t="s">
        <v>31</v>
      </c>
      <c r="AX109" s="13" t="s">
        <v>77</v>
      </c>
      <c r="AY109" s="243" t="s">
        <v>140</v>
      </c>
    </row>
    <row r="110" s="2" customFormat="1" ht="24.15" customHeight="1">
      <c r="A110" s="40"/>
      <c r="B110" s="41"/>
      <c r="C110" s="214" t="s">
        <v>175</v>
      </c>
      <c r="D110" s="214" t="s">
        <v>143</v>
      </c>
      <c r="E110" s="215" t="s">
        <v>176</v>
      </c>
      <c r="F110" s="216" t="s">
        <v>177</v>
      </c>
      <c r="G110" s="217" t="s">
        <v>146</v>
      </c>
      <c r="H110" s="218">
        <v>1.4299999999999999</v>
      </c>
      <c r="I110" s="219"/>
      <c r="J110" s="220">
        <f>ROUND(I110*H110,2)</f>
        <v>0</v>
      </c>
      <c r="K110" s="216" t="s">
        <v>147</v>
      </c>
      <c r="L110" s="46"/>
      <c r="M110" s="221" t="s">
        <v>19</v>
      </c>
      <c r="N110" s="222" t="s">
        <v>41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1.8</v>
      </c>
      <c r="T110" s="224">
        <f>S110*H110</f>
        <v>2.5739999999999998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148</v>
      </c>
      <c r="AT110" s="225" t="s">
        <v>143</v>
      </c>
      <c r="AU110" s="225" t="s">
        <v>83</v>
      </c>
      <c r="AY110" s="19" t="s">
        <v>140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83</v>
      </c>
      <c r="BK110" s="226">
        <f>ROUND(I110*H110,2)</f>
        <v>0</v>
      </c>
      <c r="BL110" s="19" t="s">
        <v>148</v>
      </c>
      <c r="BM110" s="225" t="s">
        <v>178</v>
      </c>
    </row>
    <row r="111" s="2" customFormat="1">
      <c r="A111" s="40"/>
      <c r="B111" s="41"/>
      <c r="C111" s="42"/>
      <c r="D111" s="227" t="s">
        <v>150</v>
      </c>
      <c r="E111" s="42"/>
      <c r="F111" s="228" t="s">
        <v>179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150</v>
      </c>
      <c r="AU111" s="19" t="s">
        <v>83</v>
      </c>
    </row>
    <row r="112" s="13" customFormat="1">
      <c r="A112" s="13"/>
      <c r="B112" s="232"/>
      <c r="C112" s="233"/>
      <c r="D112" s="234" t="s">
        <v>152</v>
      </c>
      <c r="E112" s="235" t="s">
        <v>19</v>
      </c>
      <c r="F112" s="236" t="s">
        <v>180</v>
      </c>
      <c r="G112" s="233"/>
      <c r="H112" s="237">
        <v>0.75</v>
      </c>
      <c r="I112" s="238"/>
      <c r="J112" s="233"/>
      <c r="K112" s="233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152</v>
      </c>
      <c r="AU112" s="243" t="s">
        <v>83</v>
      </c>
      <c r="AV112" s="13" t="s">
        <v>83</v>
      </c>
      <c r="AW112" s="13" t="s">
        <v>31</v>
      </c>
      <c r="AX112" s="13" t="s">
        <v>69</v>
      </c>
      <c r="AY112" s="243" t="s">
        <v>140</v>
      </c>
    </row>
    <row r="113" s="13" customFormat="1">
      <c r="A113" s="13"/>
      <c r="B113" s="232"/>
      <c r="C113" s="233"/>
      <c r="D113" s="234" t="s">
        <v>152</v>
      </c>
      <c r="E113" s="235" t="s">
        <v>19</v>
      </c>
      <c r="F113" s="236" t="s">
        <v>181</v>
      </c>
      <c r="G113" s="233"/>
      <c r="H113" s="237">
        <v>0.68000000000000005</v>
      </c>
      <c r="I113" s="238"/>
      <c r="J113" s="233"/>
      <c r="K113" s="233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152</v>
      </c>
      <c r="AU113" s="243" t="s">
        <v>83</v>
      </c>
      <c r="AV113" s="13" t="s">
        <v>83</v>
      </c>
      <c r="AW113" s="13" t="s">
        <v>31</v>
      </c>
      <c r="AX113" s="13" t="s">
        <v>69</v>
      </c>
      <c r="AY113" s="243" t="s">
        <v>140</v>
      </c>
    </row>
    <row r="114" s="14" customFormat="1">
      <c r="A114" s="14"/>
      <c r="B114" s="244"/>
      <c r="C114" s="245"/>
      <c r="D114" s="234" t="s">
        <v>152</v>
      </c>
      <c r="E114" s="246" t="s">
        <v>19</v>
      </c>
      <c r="F114" s="247" t="s">
        <v>169</v>
      </c>
      <c r="G114" s="245"/>
      <c r="H114" s="248">
        <v>1.4300000000000002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152</v>
      </c>
      <c r="AU114" s="254" t="s">
        <v>83</v>
      </c>
      <c r="AV114" s="14" t="s">
        <v>148</v>
      </c>
      <c r="AW114" s="14" t="s">
        <v>31</v>
      </c>
      <c r="AX114" s="14" t="s">
        <v>77</v>
      </c>
      <c r="AY114" s="254" t="s">
        <v>140</v>
      </c>
    </row>
    <row r="115" s="2" customFormat="1" ht="21.75" customHeight="1">
      <c r="A115" s="40"/>
      <c r="B115" s="41"/>
      <c r="C115" s="214" t="s">
        <v>182</v>
      </c>
      <c r="D115" s="214" t="s">
        <v>143</v>
      </c>
      <c r="E115" s="215" t="s">
        <v>183</v>
      </c>
      <c r="F115" s="216" t="s">
        <v>184</v>
      </c>
      <c r="G115" s="217" t="s">
        <v>185</v>
      </c>
      <c r="H115" s="218">
        <v>377</v>
      </c>
      <c r="I115" s="219"/>
      <c r="J115" s="220">
        <f>ROUND(I115*H115,2)</f>
        <v>0</v>
      </c>
      <c r="K115" s="216" t="s">
        <v>147</v>
      </c>
      <c r="L115" s="46"/>
      <c r="M115" s="221" t="s">
        <v>19</v>
      </c>
      <c r="N115" s="222" t="s">
        <v>41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0.002</v>
      </c>
      <c r="T115" s="224">
        <f>S115*H115</f>
        <v>0.754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148</v>
      </c>
      <c r="AT115" s="225" t="s">
        <v>143</v>
      </c>
      <c r="AU115" s="225" t="s">
        <v>83</v>
      </c>
      <c r="AY115" s="19" t="s">
        <v>140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83</v>
      </c>
      <c r="BK115" s="226">
        <f>ROUND(I115*H115,2)</f>
        <v>0</v>
      </c>
      <c r="BL115" s="19" t="s">
        <v>148</v>
      </c>
      <c r="BM115" s="225" t="s">
        <v>186</v>
      </c>
    </row>
    <row r="116" s="2" customFormat="1">
      <c r="A116" s="40"/>
      <c r="B116" s="41"/>
      <c r="C116" s="42"/>
      <c r="D116" s="227" t="s">
        <v>150</v>
      </c>
      <c r="E116" s="42"/>
      <c r="F116" s="228" t="s">
        <v>187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150</v>
      </c>
      <c r="AU116" s="19" t="s">
        <v>83</v>
      </c>
    </row>
    <row r="117" s="13" customFormat="1">
      <c r="A117" s="13"/>
      <c r="B117" s="232"/>
      <c r="C117" s="233"/>
      <c r="D117" s="234" t="s">
        <v>152</v>
      </c>
      <c r="E117" s="235" t="s">
        <v>19</v>
      </c>
      <c r="F117" s="236" t="s">
        <v>188</v>
      </c>
      <c r="G117" s="233"/>
      <c r="H117" s="237">
        <v>377</v>
      </c>
      <c r="I117" s="238"/>
      <c r="J117" s="233"/>
      <c r="K117" s="233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152</v>
      </c>
      <c r="AU117" s="243" t="s">
        <v>83</v>
      </c>
      <c r="AV117" s="13" t="s">
        <v>83</v>
      </c>
      <c r="AW117" s="13" t="s">
        <v>31</v>
      </c>
      <c r="AX117" s="13" t="s">
        <v>77</v>
      </c>
      <c r="AY117" s="243" t="s">
        <v>140</v>
      </c>
    </row>
    <row r="118" s="2" customFormat="1" ht="21.75" customHeight="1">
      <c r="A118" s="40"/>
      <c r="B118" s="41"/>
      <c r="C118" s="214" t="s">
        <v>189</v>
      </c>
      <c r="D118" s="214" t="s">
        <v>143</v>
      </c>
      <c r="E118" s="215" t="s">
        <v>190</v>
      </c>
      <c r="F118" s="216" t="s">
        <v>191</v>
      </c>
      <c r="G118" s="217" t="s">
        <v>185</v>
      </c>
      <c r="H118" s="218">
        <v>76.329999999999998</v>
      </c>
      <c r="I118" s="219"/>
      <c r="J118" s="220">
        <f>ROUND(I118*H118,2)</f>
        <v>0</v>
      </c>
      <c r="K118" s="216" t="s">
        <v>147</v>
      </c>
      <c r="L118" s="46"/>
      <c r="M118" s="221" t="s">
        <v>19</v>
      </c>
      <c r="N118" s="222" t="s">
        <v>41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0.012999999999999999</v>
      </c>
      <c r="T118" s="224">
        <f>S118*H118</f>
        <v>0.99228999999999989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148</v>
      </c>
      <c r="AT118" s="225" t="s">
        <v>143</v>
      </c>
      <c r="AU118" s="225" t="s">
        <v>83</v>
      </c>
      <c r="AY118" s="19" t="s">
        <v>140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83</v>
      </c>
      <c r="BK118" s="226">
        <f>ROUND(I118*H118,2)</f>
        <v>0</v>
      </c>
      <c r="BL118" s="19" t="s">
        <v>148</v>
      </c>
      <c r="BM118" s="225" t="s">
        <v>192</v>
      </c>
    </row>
    <row r="119" s="2" customFormat="1">
      <c r="A119" s="40"/>
      <c r="B119" s="41"/>
      <c r="C119" s="42"/>
      <c r="D119" s="227" t="s">
        <v>150</v>
      </c>
      <c r="E119" s="42"/>
      <c r="F119" s="228" t="s">
        <v>193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150</v>
      </c>
      <c r="AU119" s="19" t="s">
        <v>83</v>
      </c>
    </row>
    <row r="120" s="13" customFormat="1">
      <c r="A120" s="13"/>
      <c r="B120" s="232"/>
      <c r="C120" s="233"/>
      <c r="D120" s="234" t="s">
        <v>152</v>
      </c>
      <c r="E120" s="235" t="s">
        <v>19</v>
      </c>
      <c r="F120" s="236" t="s">
        <v>194</v>
      </c>
      <c r="G120" s="233"/>
      <c r="H120" s="237">
        <v>25.030000000000001</v>
      </c>
      <c r="I120" s="238"/>
      <c r="J120" s="233"/>
      <c r="K120" s="233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152</v>
      </c>
      <c r="AU120" s="243" t="s">
        <v>83</v>
      </c>
      <c r="AV120" s="13" t="s">
        <v>83</v>
      </c>
      <c r="AW120" s="13" t="s">
        <v>31</v>
      </c>
      <c r="AX120" s="13" t="s">
        <v>69</v>
      </c>
      <c r="AY120" s="243" t="s">
        <v>140</v>
      </c>
    </row>
    <row r="121" s="13" customFormat="1">
      <c r="A121" s="13"/>
      <c r="B121" s="232"/>
      <c r="C121" s="233"/>
      <c r="D121" s="234" t="s">
        <v>152</v>
      </c>
      <c r="E121" s="235" t="s">
        <v>19</v>
      </c>
      <c r="F121" s="236" t="s">
        <v>195</v>
      </c>
      <c r="G121" s="233"/>
      <c r="H121" s="237">
        <v>51.299999999999997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152</v>
      </c>
      <c r="AU121" s="243" t="s">
        <v>83</v>
      </c>
      <c r="AV121" s="13" t="s">
        <v>83</v>
      </c>
      <c r="AW121" s="13" t="s">
        <v>31</v>
      </c>
      <c r="AX121" s="13" t="s">
        <v>69</v>
      </c>
      <c r="AY121" s="243" t="s">
        <v>140</v>
      </c>
    </row>
    <row r="122" s="14" customFormat="1">
      <c r="A122" s="14"/>
      <c r="B122" s="244"/>
      <c r="C122" s="245"/>
      <c r="D122" s="234" t="s">
        <v>152</v>
      </c>
      <c r="E122" s="246" t="s">
        <v>19</v>
      </c>
      <c r="F122" s="247" t="s">
        <v>169</v>
      </c>
      <c r="G122" s="245"/>
      <c r="H122" s="248">
        <v>76.329999999999998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152</v>
      </c>
      <c r="AU122" s="254" t="s">
        <v>83</v>
      </c>
      <c r="AV122" s="14" t="s">
        <v>148</v>
      </c>
      <c r="AW122" s="14" t="s">
        <v>31</v>
      </c>
      <c r="AX122" s="14" t="s">
        <v>77</v>
      </c>
      <c r="AY122" s="254" t="s">
        <v>140</v>
      </c>
    </row>
    <row r="123" s="2" customFormat="1" ht="24.15" customHeight="1">
      <c r="A123" s="40"/>
      <c r="B123" s="41"/>
      <c r="C123" s="214" t="s">
        <v>196</v>
      </c>
      <c r="D123" s="214" t="s">
        <v>143</v>
      </c>
      <c r="E123" s="215" t="s">
        <v>197</v>
      </c>
      <c r="F123" s="216" t="s">
        <v>198</v>
      </c>
      <c r="G123" s="217" t="s">
        <v>185</v>
      </c>
      <c r="H123" s="218">
        <v>13.07</v>
      </c>
      <c r="I123" s="219"/>
      <c r="J123" s="220">
        <f>ROUND(I123*H123,2)</f>
        <v>0</v>
      </c>
      <c r="K123" s="216" t="s">
        <v>147</v>
      </c>
      <c r="L123" s="46"/>
      <c r="M123" s="221" t="s">
        <v>19</v>
      </c>
      <c r="N123" s="222" t="s">
        <v>41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0.040000000000000001</v>
      </c>
      <c r="T123" s="224">
        <f>S123*H123</f>
        <v>0.52280000000000004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148</v>
      </c>
      <c r="AT123" s="225" t="s">
        <v>143</v>
      </c>
      <c r="AU123" s="225" t="s">
        <v>83</v>
      </c>
      <c r="AY123" s="19" t="s">
        <v>140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83</v>
      </c>
      <c r="BK123" s="226">
        <f>ROUND(I123*H123,2)</f>
        <v>0</v>
      </c>
      <c r="BL123" s="19" t="s">
        <v>148</v>
      </c>
      <c r="BM123" s="225" t="s">
        <v>199</v>
      </c>
    </row>
    <row r="124" s="2" customFormat="1">
      <c r="A124" s="40"/>
      <c r="B124" s="41"/>
      <c r="C124" s="42"/>
      <c r="D124" s="227" t="s">
        <v>150</v>
      </c>
      <c r="E124" s="42"/>
      <c r="F124" s="228" t="s">
        <v>200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150</v>
      </c>
      <c r="AU124" s="19" t="s">
        <v>83</v>
      </c>
    </row>
    <row r="125" s="13" customFormat="1">
      <c r="A125" s="13"/>
      <c r="B125" s="232"/>
      <c r="C125" s="233"/>
      <c r="D125" s="234" t="s">
        <v>152</v>
      </c>
      <c r="E125" s="235" t="s">
        <v>19</v>
      </c>
      <c r="F125" s="236" t="s">
        <v>201</v>
      </c>
      <c r="G125" s="233"/>
      <c r="H125" s="237">
        <v>13.07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152</v>
      </c>
      <c r="AU125" s="243" t="s">
        <v>83</v>
      </c>
      <c r="AV125" s="13" t="s">
        <v>83</v>
      </c>
      <c r="AW125" s="13" t="s">
        <v>31</v>
      </c>
      <c r="AX125" s="13" t="s">
        <v>77</v>
      </c>
      <c r="AY125" s="243" t="s">
        <v>140</v>
      </c>
    </row>
    <row r="126" s="2" customFormat="1" ht="24.15" customHeight="1">
      <c r="A126" s="40"/>
      <c r="B126" s="41"/>
      <c r="C126" s="214" t="s">
        <v>141</v>
      </c>
      <c r="D126" s="214" t="s">
        <v>143</v>
      </c>
      <c r="E126" s="215" t="s">
        <v>202</v>
      </c>
      <c r="F126" s="216" t="s">
        <v>203</v>
      </c>
      <c r="G126" s="217" t="s">
        <v>185</v>
      </c>
      <c r="H126" s="218">
        <v>13</v>
      </c>
      <c r="I126" s="219"/>
      <c r="J126" s="220">
        <f>ROUND(I126*H126,2)</f>
        <v>0</v>
      </c>
      <c r="K126" s="216" t="s">
        <v>147</v>
      </c>
      <c r="L126" s="46"/>
      <c r="M126" s="221" t="s">
        <v>19</v>
      </c>
      <c r="N126" s="222" t="s">
        <v>41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0.0040000000000000001</v>
      </c>
      <c r="T126" s="224">
        <f>S126*H126</f>
        <v>0.052000000000000005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148</v>
      </c>
      <c r="AT126" s="225" t="s">
        <v>143</v>
      </c>
      <c r="AU126" s="225" t="s">
        <v>83</v>
      </c>
      <c r="AY126" s="19" t="s">
        <v>140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83</v>
      </c>
      <c r="BK126" s="226">
        <f>ROUND(I126*H126,2)</f>
        <v>0</v>
      </c>
      <c r="BL126" s="19" t="s">
        <v>148</v>
      </c>
      <c r="BM126" s="225" t="s">
        <v>204</v>
      </c>
    </row>
    <row r="127" s="2" customFormat="1">
      <c r="A127" s="40"/>
      <c r="B127" s="41"/>
      <c r="C127" s="42"/>
      <c r="D127" s="227" t="s">
        <v>150</v>
      </c>
      <c r="E127" s="42"/>
      <c r="F127" s="228" t="s">
        <v>205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150</v>
      </c>
      <c r="AU127" s="19" t="s">
        <v>83</v>
      </c>
    </row>
    <row r="128" s="2" customFormat="1" ht="16.5" customHeight="1">
      <c r="A128" s="40"/>
      <c r="B128" s="41"/>
      <c r="C128" s="214" t="s">
        <v>206</v>
      </c>
      <c r="D128" s="214" t="s">
        <v>143</v>
      </c>
      <c r="E128" s="215" t="s">
        <v>207</v>
      </c>
      <c r="F128" s="216" t="s">
        <v>208</v>
      </c>
      <c r="G128" s="217" t="s">
        <v>185</v>
      </c>
      <c r="H128" s="218">
        <v>1</v>
      </c>
      <c r="I128" s="219"/>
      <c r="J128" s="220">
        <f>ROUND(I128*H128,2)</f>
        <v>0</v>
      </c>
      <c r="K128" s="216" t="s">
        <v>147</v>
      </c>
      <c r="L128" s="46"/>
      <c r="M128" s="221" t="s">
        <v>19</v>
      </c>
      <c r="N128" s="222" t="s">
        <v>41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0.056000000000000001</v>
      </c>
      <c r="T128" s="224">
        <f>S128*H128</f>
        <v>0.056000000000000001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209</v>
      </c>
      <c r="AT128" s="225" t="s">
        <v>143</v>
      </c>
      <c r="AU128" s="225" t="s">
        <v>83</v>
      </c>
      <c r="AY128" s="19" t="s">
        <v>140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83</v>
      </c>
      <c r="BK128" s="226">
        <f>ROUND(I128*H128,2)</f>
        <v>0</v>
      </c>
      <c r="BL128" s="19" t="s">
        <v>209</v>
      </c>
      <c r="BM128" s="225" t="s">
        <v>210</v>
      </c>
    </row>
    <row r="129" s="2" customFormat="1">
      <c r="A129" s="40"/>
      <c r="B129" s="41"/>
      <c r="C129" s="42"/>
      <c r="D129" s="227" t="s">
        <v>150</v>
      </c>
      <c r="E129" s="42"/>
      <c r="F129" s="228" t="s">
        <v>211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150</v>
      </c>
      <c r="AU129" s="19" t="s">
        <v>83</v>
      </c>
    </row>
    <row r="130" s="2" customFormat="1" ht="16.5" customHeight="1">
      <c r="A130" s="40"/>
      <c r="B130" s="41"/>
      <c r="C130" s="214" t="s">
        <v>212</v>
      </c>
      <c r="D130" s="214" t="s">
        <v>143</v>
      </c>
      <c r="E130" s="215" t="s">
        <v>207</v>
      </c>
      <c r="F130" s="216" t="s">
        <v>208</v>
      </c>
      <c r="G130" s="217" t="s">
        <v>185</v>
      </c>
      <c r="H130" s="218">
        <v>5</v>
      </c>
      <c r="I130" s="219"/>
      <c r="J130" s="220">
        <f>ROUND(I130*H130,2)</f>
        <v>0</v>
      </c>
      <c r="K130" s="216" t="s">
        <v>147</v>
      </c>
      <c r="L130" s="46"/>
      <c r="M130" s="221" t="s">
        <v>19</v>
      </c>
      <c r="N130" s="222" t="s">
        <v>41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0.056000000000000001</v>
      </c>
      <c r="T130" s="224">
        <f>S130*H130</f>
        <v>0.28000000000000003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148</v>
      </c>
      <c r="AT130" s="225" t="s">
        <v>143</v>
      </c>
      <c r="AU130" s="225" t="s">
        <v>83</v>
      </c>
      <c r="AY130" s="19" t="s">
        <v>140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83</v>
      </c>
      <c r="BK130" s="226">
        <f>ROUND(I130*H130,2)</f>
        <v>0</v>
      </c>
      <c r="BL130" s="19" t="s">
        <v>148</v>
      </c>
      <c r="BM130" s="225" t="s">
        <v>213</v>
      </c>
    </row>
    <row r="131" s="2" customFormat="1">
      <c r="A131" s="40"/>
      <c r="B131" s="41"/>
      <c r="C131" s="42"/>
      <c r="D131" s="227" t="s">
        <v>150</v>
      </c>
      <c r="E131" s="42"/>
      <c r="F131" s="228" t="s">
        <v>211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150</v>
      </c>
      <c r="AU131" s="19" t="s">
        <v>83</v>
      </c>
    </row>
    <row r="132" s="2" customFormat="1" ht="24.15" customHeight="1">
      <c r="A132" s="40"/>
      <c r="B132" s="41"/>
      <c r="C132" s="214" t="s">
        <v>8</v>
      </c>
      <c r="D132" s="214" t="s">
        <v>143</v>
      </c>
      <c r="E132" s="215" t="s">
        <v>214</v>
      </c>
      <c r="F132" s="216" t="s">
        <v>215</v>
      </c>
      <c r="G132" s="217" t="s">
        <v>185</v>
      </c>
      <c r="H132" s="218">
        <v>3.6600000000000001</v>
      </c>
      <c r="I132" s="219"/>
      <c r="J132" s="220">
        <f>ROUND(I132*H132,2)</f>
        <v>0</v>
      </c>
      <c r="K132" s="216" t="s">
        <v>147</v>
      </c>
      <c r="L132" s="46"/>
      <c r="M132" s="221" t="s">
        <v>19</v>
      </c>
      <c r="N132" s="222" t="s">
        <v>41</v>
      </c>
      <c r="O132" s="86"/>
      <c r="P132" s="223">
        <f>O132*H132</f>
        <v>0</v>
      </c>
      <c r="Q132" s="223">
        <v>0.00076000000000000004</v>
      </c>
      <c r="R132" s="223">
        <f>Q132*H132</f>
        <v>0.0027816000000000004</v>
      </c>
      <c r="S132" s="223">
        <v>0.0020999999999999999</v>
      </c>
      <c r="T132" s="224">
        <f>S132*H132</f>
        <v>0.0076860000000000001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148</v>
      </c>
      <c r="AT132" s="225" t="s">
        <v>143</v>
      </c>
      <c r="AU132" s="225" t="s">
        <v>83</v>
      </c>
      <c r="AY132" s="19" t="s">
        <v>140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83</v>
      </c>
      <c r="BK132" s="226">
        <f>ROUND(I132*H132,2)</f>
        <v>0</v>
      </c>
      <c r="BL132" s="19" t="s">
        <v>148</v>
      </c>
      <c r="BM132" s="225" t="s">
        <v>216</v>
      </c>
    </row>
    <row r="133" s="2" customFormat="1">
      <c r="A133" s="40"/>
      <c r="B133" s="41"/>
      <c r="C133" s="42"/>
      <c r="D133" s="227" t="s">
        <v>150</v>
      </c>
      <c r="E133" s="42"/>
      <c r="F133" s="228" t="s">
        <v>217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150</v>
      </c>
      <c r="AU133" s="19" t="s">
        <v>83</v>
      </c>
    </row>
    <row r="134" s="13" customFormat="1">
      <c r="A134" s="13"/>
      <c r="B134" s="232"/>
      <c r="C134" s="233"/>
      <c r="D134" s="234" t="s">
        <v>152</v>
      </c>
      <c r="E134" s="235" t="s">
        <v>19</v>
      </c>
      <c r="F134" s="236" t="s">
        <v>218</v>
      </c>
      <c r="G134" s="233"/>
      <c r="H134" s="237">
        <v>0.84999999999999998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152</v>
      </c>
      <c r="AU134" s="243" t="s">
        <v>83</v>
      </c>
      <c r="AV134" s="13" t="s">
        <v>83</v>
      </c>
      <c r="AW134" s="13" t="s">
        <v>31</v>
      </c>
      <c r="AX134" s="13" t="s">
        <v>69</v>
      </c>
      <c r="AY134" s="243" t="s">
        <v>140</v>
      </c>
    </row>
    <row r="135" s="13" customFormat="1">
      <c r="A135" s="13"/>
      <c r="B135" s="232"/>
      <c r="C135" s="233"/>
      <c r="D135" s="234" t="s">
        <v>152</v>
      </c>
      <c r="E135" s="235" t="s">
        <v>19</v>
      </c>
      <c r="F135" s="236" t="s">
        <v>219</v>
      </c>
      <c r="G135" s="233"/>
      <c r="H135" s="237">
        <v>2.0600000000000001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152</v>
      </c>
      <c r="AU135" s="243" t="s">
        <v>83</v>
      </c>
      <c r="AV135" s="13" t="s">
        <v>83</v>
      </c>
      <c r="AW135" s="13" t="s">
        <v>31</v>
      </c>
      <c r="AX135" s="13" t="s">
        <v>69</v>
      </c>
      <c r="AY135" s="243" t="s">
        <v>140</v>
      </c>
    </row>
    <row r="136" s="13" customFormat="1">
      <c r="A136" s="13"/>
      <c r="B136" s="232"/>
      <c r="C136" s="233"/>
      <c r="D136" s="234" t="s">
        <v>152</v>
      </c>
      <c r="E136" s="235" t="s">
        <v>19</v>
      </c>
      <c r="F136" s="236" t="s">
        <v>220</v>
      </c>
      <c r="G136" s="233"/>
      <c r="H136" s="237">
        <v>0.75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152</v>
      </c>
      <c r="AU136" s="243" t="s">
        <v>83</v>
      </c>
      <c r="AV136" s="13" t="s">
        <v>83</v>
      </c>
      <c r="AW136" s="13" t="s">
        <v>31</v>
      </c>
      <c r="AX136" s="13" t="s">
        <v>69</v>
      </c>
      <c r="AY136" s="243" t="s">
        <v>140</v>
      </c>
    </row>
    <row r="137" s="14" customFormat="1">
      <c r="A137" s="14"/>
      <c r="B137" s="244"/>
      <c r="C137" s="245"/>
      <c r="D137" s="234" t="s">
        <v>152</v>
      </c>
      <c r="E137" s="246" t="s">
        <v>19</v>
      </c>
      <c r="F137" s="247" t="s">
        <v>169</v>
      </c>
      <c r="G137" s="245"/>
      <c r="H137" s="248">
        <v>3.6600000000000001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152</v>
      </c>
      <c r="AU137" s="254" t="s">
        <v>83</v>
      </c>
      <c r="AV137" s="14" t="s">
        <v>148</v>
      </c>
      <c r="AW137" s="14" t="s">
        <v>31</v>
      </c>
      <c r="AX137" s="14" t="s">
        <v>77</v>
      </c>
      <c r="AY137" s="254" t="s">
        <v>140</v>
      </c>
    </row>
    <row r="138" s="2" customFormat="1" ht="24.15" customHeight="1">
      <c r="A138" s="40"/>
      <c r="B138" s="41"/>
      <c r="C138" s="214" t="s">
        <v>221</v>
      </c>
      <c r="D138" s="214" t="s">
        <v>143</v>
      </c>
      <c r="E138" s="215" t="s">
        <v>222</v>
      </c>
      <c r="F138" s="216" t="s">
        <v>223</v>
      </c>
      <c r="G138" s="217" t="s">
        <v>185</v>
      </c>
      <c r="H138" s="218">
        <v>1.7</v>
      </c>
      <c r="I138" s="219"/>
      <c r="J138" s="220">
        <f>ROUND(I138*H138,2)</f>
        <v>0</v>
      </c>
      <c r="K138" s="216" t="s">
        <v>147</v>
      </c>
      <c r="L138" s="46"/>
      <c r="M138" s="221" t="s">
        <v>19</v>
      </c>
      <c r="N138" s="222" t="s">
        <v>41</v>
      </c>
      <c r="O138" s="86"/>
      <c r="P138" s="223">
        <f>O138*H138</f>
        <v>0</v>
      </c>
      <c r="Q138" s="223">
        <v>0.0011299999999999999</v>
      </c>
      <c r="R138" s="223">
        <f>Q138*H138</f>
        <v>0.0019209999999999998</v>
      </c>
      <c r="S138" s="223">
        <v>0.010999999999999999</v>
      </c>
      <c r="T138" s="224">
        <f>S138*H138</f>
        <v>0.018699999999999998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148</v>
      </c>
      <c r="AT138" s="225" t="s">
        <v>143</v>
      </c>
      <c r="AU138" s="225" t="s">
        <v>83</v>
      </c>
      <c r="AY138" s="19" t="s">
        <v>140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83</v>
      </c>
      <c r="BK138" s="226">
        <f>ROUND(I138*H138,2)</f>
        <v>0</v>
      </c>
      <c r="BL138" s="19" t="s">
        <v>148</v>
      </c>
      <c r="BM138" s="225" t="s">
        <v>224</v>
      </c>
    </row>
    <row r="139" s="2" customFormat="1">
      <c r="A139" s="40"/>
      <c r="B139" s="41"/>
      <c r="C139" s="42"/>
      <c r="D139" s="227" t="s">
        <v>150</v>
      </c>
      <c r="E139" s="42"/>
      <c r="F139" s="228" t="s">
        <v>225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150</v>
      </c>
      <c r="AU139" s="19" t="s">
        <v>83</v>
      </c>
    </row>
    <row r="140" s="13" customFormat="1">
      <c r="A140" s="13"/>
      <c r="B140" s="232"/>
      <c r="C140" s="233"/>
      <c r="D140" s="234" t="s">
        <v>152</v>
      </c>
      <c r="E140" s="235" t="s">
        <v>19</v>
      </c>
      <c r="F140" s="236" t="s">
        <v>226</v>
      </c>
      <c r="G140" s="233"/>
      <c r="H140" s="237">
        <v>0.69999999999999996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152</v>
      </c>
      <c r="AU140" s="243" t="s">
        <v>83</v>
      </c>
      <c r="AV140" s="13" t="s">
        <v>83</v>
      </c>
      <c r="AW140" s="13" t="s">
        <v>31</v>
      </c>
      <c r="AX140" s="13" t="s">
        <v>69</v>
      </c>
      <c r="AY140" s="243" t="s">
        <v>140</v>
      </c>
    </row>
    <row r="141" s="13" customFormat="1">
      <c r="A141" s="13"/>
      <c r="B141" s="232"/>
      <c r="C141" s="233"/>
      <c r="D141" s="234" t="s">
        <v>152</v>
      </c>
      <c r="E141" s="235" t="s">
        <v>19</v>
      </c>
      <c r="F141" s="236" t="s">
        <v>227</v>
      </c>
      <c r="G141" s="233"/>
      <c r="H141" s="237">
        <v>1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152</v>
      </c>
      <c r="AU141" s="243" t="s">
        <v>83</v>
      </c>
      <c r="AV141" s="13" t="s">
        <v>83</v>
      </c>
      <c r="AW141" s="13" t="s">
        <v>31</v>
      </c>
      <c r="AX141" s="13" t="s">
        <v>69</v>
      </c>
      <c r="AY141" s="243" t="s">
        <v>140</v>
      </c>
    </row>
    <row r="142" s="14" customFormat="1">
      <c r="A142" s="14"/>
      <c r="B142" s="244"/>
      <c r="C142" s="245"/>
      <c r="D142" s="234" t="s">
        <v>152</v>
      </c>
      <c r="E142" s="246" t="s">
        <v>19</v>
      </c>
      <c r="F142" s="247" t="s">
        <v>169</v>
      </c>
      <c r="G142" s="245"/>
      <c r="H142" s="248">
        <v>1.7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152</v>
      </c>
      <c r="AU142" s="254" t="s">
        <v>83</v>
      </c>
      <c r="AV142" s="14" t="s">
        <v>148</v>
      </c>
      <c r="AW142" s="14" t="s">
        <v>31</v>
      </c>
      <c r="AX142" s="14" t="s">
        <v>77</v>
      </c>
      <c r="AY142" s="254" t="s">
        <v>140</v>
      </c>
    </row>
    <row r="143" s="2" customFormat="1" ht="24.15" customHeight="1">
      <c r="A143" s="40"/>
      <c r="B143" s="41"/>
      <c r="C143" s="214" t="s">
        <v>228</v>
      </c>
      <c r="D143" s="214" t="s">
        <v>143</v>
      </c>
      <c r="E143" s="215" t="s">
        <v>229</v>
      </c>
      <c r="F143" s="216" t="s">
        <v>230</v>
      </c>
      <c r="G143" s="217" t="s">
        <v>185</v>
      </c>
      <c r="H143" s="218">
        <v>0.14999999999999999</v>
      </c>
      <c r="I143" s="219"/>
      <c r="J143" s="220">
        <f>ROUND(I143*H143,2)</f>
        <v>0</v>
      </c>
      <c r="K143" s="216" t="s">
        <v>147</v>
      </c>
      <c r="L143" s="46"/>
      <c r="M143" s="221" t="s">
        <v>19</v>
      </c>
      <c r="N143" s="222" t="s">
        <v>41</v>
      </c>
      <c r="O143" s="86"/>
      <c r="P143" s="223">
        <f>O143*H143</f>
        <v>0</v>
      </c>
      <c r="Q143" s="223">
        <v>0.00142</v>
      </c>
      <c r="R143" s="223">
        <f>Q143*H143</f>
        <v>0.000213</v>
      </c>
      <c r="S143" s="223">
        <v>0.029000000000000001</v>
      </c>
      <c r="T143" s="224">
        <f>S143*H143</f>
        <v>0.0043499999999999997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148</v>
      </c>
      <c r="AT143" s="225" t="s">
        <v>143</v>
      </c>
      <c r="AU143" s="225" t="s">
        <v>83</v>
      </c>
      <c r="AY143" s="19" t="s">
        <v>140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83</v>
      </c>
      <c r="BK143" s="226">
        <f>ROUND(I143*H143,2)</f>
        <v>0</v>
      </c>
      <c r="BL143" s="19" t="s">
        <v>148</v>
      </c>
      <c r="BM143" s="225" t="s">
        <v>231</v>
      </c>
    </row>
    <row r="144" s="2" customFormat="1">
      <c r="A144" s="40"/>
      <c r="B144" s="41"/>
      <c r="C144" s="42"/>
      <c r="D144" s="227" t="s">
        <v>150</v>
      </c>
      <c r="E144" s="42"/>
      <c r="F144" s="228" t="s">
        <v>232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150</v>
      </c>
      <c r="AU144" s="19" t="s">
        <v>83</v>
      </c>
    </row>
    <row r="145" s="13" customFormat="1">
      <c r="A145" s="13"/>
      <c r="B145" s="232"/>
      <c r="C145" s="233"/>
      <c r="D145" s="234" t="s">
        <v>152</v>
      </c>
      <c r="E145" s="235" t="s">
        <v>19</v>
      </c>
      <c r="F145" s="236" t="s">
        <v>233</v>
      </c>
      <c r="G145" s="233"/>
      <c r="H145" s="237">
        <v>0.14999999999999999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152</v>
      </c>
      <c r="AU145" s="243" t="s">
        <v>83</v>
      </c>
      <c r="AV145" s="13" t="s">
        <v>83</v>
      </c>
      <c r="AW145" s="13" t="s">
        <v>31</v>
      </c>
      <c r="AX145" s="13" t="s">
        <v>77</v>
      </c>
      <c r="AY145" s="243" t="s">
        <v>140</v>
      </c>
    </row>
    <row r="146" s="2" customFormat="1" ht="24.15" customHeight="1">
      <c r="A146" s="40"/>
      <c r="B146" s="41"/>
      <c r="C146" s="214" t="s">
        <v>234</v>
      </c>
      <c r="D146" s="214" t="s">
        <v>143</v>
      </c>
      <c r="E146" s="215" t="s">
        <v>235</v>
      </c>
      <c r="F146" s="216" t="s">
        <v>236</v>
      </c>
      <c r="G146" s="217" t="s">
        <v>156</v>
      </c>
      <c r="H146" s="218">
        <v>8.625</v>
      </c>
      <c r="I146" s="219"/>
      <c r="J146" s="220">
        <f>ROUND(I146*H146,2)</f>
        <v>0</v>
      </c>
      <c r="K146" s="216" t="s">
        <v>147</v>
      </c>
      <c r="L146" s="46"/>
      <c r="M146" s="221" t="s">
        <v>19</v>
      </c>
      <c r="N146" s="222" t="s">
        <v>41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0.068000000000000005</v>
      </c>
      <c r="T146" s="224">
        <f>S146*H146</f>
        <v>0.58650000000000002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148</v>
      </c>
      <c r="AT146" s="225" t="s">
        <v>143</v>
      </c>
      <c r="AU146" s="225" t="s">
        <v>83</v>
      </c>
      <c r="AY146" s="19" t="s">
        <v>140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83</v>
      </c>
      <c r="BK146" s="226">
        <f>ROUND(I146*H146,2)</f>
        <v>0</v>
      </c>
      <c r="BL146" s="19" t="s">
        <v>148</v>
      </c>
      <c r="BM146" s="225" t="s">
        <v>237</v>
      </c>
    </row>
    <row r="147" s="2" customFormat="1">
      <c r="A147" s="40"/>
      <c r="B147" s="41"/>
      <c r="C147" s="42"/>
      <c r="D147" s="227" t="s">
        <v>150</v>
      </c>
      <c r="E147" s="42"/>
      <c r="F147" s="228" t="s">
        <v>238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150</v>
      </c>
      <c r="AU147" s="19" t="s">
        <v>83</v>
      </c>
    </row>
    <row r="148" s="13" customFormat="1">
      <c r="A148" s="13"/>
      <c r="B148" s="232"/>
      <c r="C148" s="233"/>
      <c r="D148" s="234" t="s">
        <v>152</v>
      </c>
      <c r="E148" s="235" t="s">
        <v>19</v>
      </c>
      <c r="F148" s="236" t="s">
        <v>239</v>
      </c>
      <c r="G148" s="233"/>
      <c r="H148" s="237">
        <v>8.625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152</v>
      </c>
      <c r="AU148" s="243" t="s">
        <v>83</v>
      </c>
      <c r="AV148" s="13" t="s">
        <v>83</v>
      </c>
      <c r="AW148" s="13" t="s">
        <v>31</v>
      </c>
      <c r="AX148" s="13" t="s">
        <v>77</v>
      </c>
      <c r="AY148" s="243" t="s">
        <v>140</v>
      </c>
    </row>
    <row r="149" s="12" customFormat="1" ht="22.8" customHeight="1">
      <c r="A149" s="12"/>
      <c r="B149" s="198"/>
      <c r="C149" s="199"/>
      <c r="D149" s="200" t="s">
        <v>68</v>
      </c>
      <c r="E149" s="212" t="s">
        <v>240</v>
      </c>
      <c r="F149" s="212" t="s">
        <v>241</v>
      </c>
      <c r="G149" s="199"/>
      <c r="H149" s="199"/>
      <c r="I149" s="202"/>
      <c r="J149" s="213">
        <f>BK149</f>
        <v>0</v>
      </c>
      <c r="K149" s="199"/>
      <c r="L149" s="204"/>
      <c r="M149" s="205"/>
      <c r="N149" s="206"/>
      <c r="O149" s="206"/>
      <c r="P149" s="207">
        <f>SUM(P150:P161)</f>
        <v>0</v>
      </c>
      <c r="Q149" s="206"/>
      <c r="R149" s="207">
        <f>SUM(R150:R161)</f>
        <v>0</v>
      </c>
      <c r="S149" s="206"/>
      <c r="T149" s="208">
        <f>SUM(T150:T161)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9" t="s">
        <v>77</v>
      </c>
      <c r="AT149" s="210" t="s">
        <v>68</v>
      </c>
      <c r="AU149" s="210" t="s">
        <v>77</v>
      </c>
      <c r="AY149" s="209" t="s">
        <v>140</v>
      </c>
      <c r="BK149" s="211">
        <f>SUM(BK150:BK161)</f>
        <v>0</v>
      </c>
    </row>
    <row r="150" s="2" customFormat="1" ht="24.15" customHeight="1">
      <c r="A150" s="40"/>
      <c r="B150" s="41"/>
      <c r="C150" s="214" t="s">
        <v>209</v>
      </c>
      <c r="D150" s="214" t="s">
        <v>143</v>
      </c>
      <c r="E150" s="215" t="s">
        <v>242</v>
      </c>
      <c r="F150" s="216" t="s">
        <v>243</v>
      </c>
      <c r="G150" s="217" t="s">
        <v>244</v>
      </c>
      <c r="H150" s="218">
        <v>23.309000000000001</v>
      </c>
      <c r="I150" s="219"/>
      <c r="J150" s="220">
        <f>ROUND(I150*H150,2)</f>
        <v>0</v>
      </c>
      <c r="K150" s="216" t="s">
        <v>147</v>
      </c>
      <c r="L150" s="46"/>
      <c r="M150" s="221" t="s">
        <v>19</v>
      </c>
      <c r="N150" s="222" t="s">
        <v>41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148</v>
      </c>
      <c r="AT150" s="225" t="s">
        <v>143</v>
      </c>
      <c r="AU150" s="225" t="s">
        <v>83</v>
      </c>
      <c r="AY150" s="19" t="s">
        <v>140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83</v>
      </c>
      <c r="BK150" s="226">
        <f>ROUND(I150*H150,2)</f>
        <v>0</v>
      </c>
      <c r="BL150" s="19" t="s">
        <v>148</v>
      </c>
      <c r="BM150" s="225" t="s">
        <v>245</v>
      </c>
    </row>
    <row r="151" s="2" customFormat="1">
      <c r="A151" s="40"/>
      <c r="B151" s="41"/>
      <c r="C151" s="42"/>
      <c r="D151" s="227" t="s">
        <v>150</v>
      </c>
      <c r="E151" s="42"/>
      <c r="F151" s="228" t="s">
        <v>246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150</v>
      </c>
      <c r="AU151" s="19" t="s">
        <v>83</v>
      </c>
    </row>
    <row r="152" s="2" customFormat="1" ht="21.75" customHeight="1">
      <c r="A152" s="40"/>
      <c r="B152" s="41"/>
      <c r="C152" s="214" t="s">
        <v>247</v>
      </c>
      <c r="D152" s="214" t="s">
        <v>143</v>
      </c>
      <c r="E152" s="215" t="s">
        <v>248</v>
      </c>
      <c r="F152" s="216" t="s">
        <v>249</v>
      </c>
      <c r="G152" s="217" t="s">
        <v>244</v>
      </c>
      <c r="H152" s="218">
        <v>23.309000000000001</v>
      </c>
      <c r="I152" s="219"/>
      <c r="J152" s="220">
        <f>ROUND(I152*H152,2)</f>
        <v>0</v>
      </c>
      <c r="K152" s="216" t="s">
        <v>147</v>
      </c>
      <c r="L152" s="46"/>
      <c r="M152" s="221" t="s">
        <v>19</v>
      </c>
      <c r="N152" s="222" t="s">
        <v>41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148</v>
      </c>
      <c r="AT152" s="225" t="s">
        <v>143</v>
      </c>
      <c r="AU152" s="225" t="s">
        <v>83</v>
      </c>
      <c r="AY152" s="19" t="s">
        <v>140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83</v>
      </c>
      <c r="BK152" s="226">
        <f>ROUND(I152*H152,2)</f>
        <v>0</v>
      </c>
      <c r="BL152" s="19" t="s">
        <v>148</v>
      </c>
      <c r="BM152" s="225" t="s">
        <v>250</v>
      </c>
    </row>
    <row r="153" s="2" customFormat="1">
      <c r="A153" s="40"/>
      <c r="B153" s="41"/>
      <c r="C153" s="42"/>
      <c r="D153" s="227" t="s">
        <v>150</v>
      </c>
      <c r="E153" s="42"/>
      <c r="F153" s="228" t="s">
        <v>251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150</v>
      </c>
      <c r="AU153" s="19" t="s">
        <v>83</v>
      </c>
    </row>
    <row r="154" s="2" customFormat="1" ht="24.15" customHeight="1">
      <c r="A154" s="40"/>
      <c r="B154" s="41"/>
      <c r="C154" s="214" t="s">
        <v>252</v>
      </c>
      <c r="D154" s="214" t="s">
        <v>143</v>
      </c>
      <c r="E154" s="215" t="s">
        <v>253</v>
      </c>
      <c r="F154" s="216" t="s">
        <v>254</v>
      </c>
      <c r="G154" s="217" t="s">
        <v>244</v>
      </c>
      <c r="H154" s="218">
        <v>23.309000000000001</v>
      </c>
      <c r="I154" s="219"/>
      <c r="J154" s="220">
        <f>ROUND(I154*H154,2)</f>
        <v>0</v>
      </c>
      <c r="K154" s="216" t="s">
        <v>147</v>
      </c>
      <c r="L154" s="46"/>
      <c r="M154" s="221" t="s">
        <v>19</v>
      </c>
      <c r="N154" s="222" t="s">
        <v>41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148</v>
      </c>
      <c r="AT154" s="225" t="s">
        <v>143</v>
      </c>
      <c r="AU154" s="225" t="s">
        <v>83</v>
      </c>
      <c r="AY154" s="19" t="s">
        <v>140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83</v>
      </c>
      <c r="BK154" s="226">
        <f>ROUND(I154*H154,2)</f>
        <v>0</v>
      </c>
      <c r="BL154" s="19" t="s">
        <v>148</v>
      </c>
      <c r="BM154" s="225" t="s">
        <v>255</v>
      </c>
    </row>
    <row r="155" s="2" customFormat="1">
      <c r="A155" s="40"/>
      <c r="B155" s="41"/>
      <c r="C155" s="42"/>
      <c r="D155" s="227" t="s">
        <v>150</v>
      </c>
      <c r="E155" s="42"/>
      <c r="F155" s="228" t="s">
        <v>256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150</v>
      </c>
      <c r="AU155" s="19" t="s">
        <v>83</v>
      </c>
    </row>
    <row r="156" s="2" customFormat="1" ht="24.15" customHeight="1">
      <c r="A156" s="40"/>
      <c r="B156" s="41"/>
      <c r="C156" s="214" t="s">
        <v>257</v>
      </c>
      <c r="D156" s="214" t="s">
        <v>143</v>
      </c>
      <c r="E156" s="215" t="s">
        <v>258</v>
      </c>
      <c r="F156" s="216" t="s">
        <v>259</v>
      </c>
      <c r="G156" s="217" t="s">
        <v>244</v>
      </c>
      <c r="H156" s="218">
        <v>2.391</v>
      </c>
      <c r="I156" s="219"/>
      <c r="J156" s="220">
        <f>ROUND(I156*H156,2)</f>
        <v>0</v>
      </c>
      <c r="K156" s="216" t="s">
        <v>147</v>
      </c>
      <c r="L156" s="46"/>
      <c r="M156" s="221" t="s">
        <v>19</v>
      </c>
      <c r="N156" s="222" t="s">
        <v>41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148</v>
      </c>
      <c r="AT156" s="225" t="s">
        <v>143</v>
      </c>
      <c r="AU156" s="225" t="s">
        <v>83</v>
      </c>
      <c r="AY156" s="19" t="s">
        <v>140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83</v>
      </c>
      <c r="BK156" s="226">
        <f>ROUND(I156*H156,2)</f>
        <v>0</v>
      </c>
      <c r="BL156" s="19" t="s">
        <v>148</v>
      </c>
      <c r="BM156" s="225" t="s">
        <v>260</v>
      </c>
    </row>
    <row r="157" s="2" customFormat="1">
      <c r="A157" s="40"/>
      <c r="B157" s="41"/>
      <c r="C157" s="42"/>
      <c r="D157" s="227" t="s">
        <v>150</v>
      </c>
      <c r="E157" s="42"/>
      <c r="F157" s="228" t="s">
        <v>261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150</v>
      </c>
      <c r="AU157" s="19" t="s">
        <v>83</v>
      </c>
    </row>
    <row r="158" s="13" customFormat="1">
      <c r="A158" s="13"/>
      <c r="B158" s="232"/>
      <c r="C158" s="233"/>
      <c r="D158" s="234" t="s">
        <v>152</v>
      </c>
      <c r="E158" s="235" t="s">
        <v>19</v>
      </c>
      <c r="F158" s="236" t="s">
        <v>262</v>
      </c>
      <c r="G158" s="233"/>
      <c r="H158" s="237">
        <v>2.391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152</v>
      </c>
      <c r="AU158" s="243" t="s">
        <v>83</v>
      </c>
      <c r="AV158" s="13" t="s">
        <v>83</v>
      </c>
      <c r="AW158" s="13" t="s">
        <v>31</v>
      </c>
      <c r="AX158" s="13" t="s">
        <v>77</v>
      </c>
      <c r="AY158" s="243" t="s">
        <v>140</v>
      </c>
    </row>
    <row r="159" s="2" customFormat="1" ht="24.15" customHeight="1">
      <c r="A159" s="40"/>
      <c r="B159" s="41"/>
      <c r="C159" s="214" t="s">
        <v>263</v>
      </c>
      <c r="D159" s="214" t="s">
        <v>143</v>
      </c>
      <c r="E159" s="215" t="s">
        <v>264</v>
      </c>
      <c r="F159" s="216" t="s">
        <v>265</v>
      </c>
      <c r="G159" s="217" t="s">
        <v>244</v>
      </c>
      <c r="H159" s="218">
        <v>20.699999999999999</v>
      </c>
      <c r="I159" s="219"/>
      <c r="J159" s="220">
        <f>ROUND(I159*H159,2)</f>
        <v>0</v>
      </c>
      <c r="K159" s="216" t="s">
        <v>147</v>
      </c>
      <c r="L159" s="46"/>
      <c r="M159" s="221" t="s">
        <v>19</v>
      </c>
      <c r="N159" s="222" t="s">
        <v>41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148</v>
      </c>
      <c r="AT159" s="225" t="s">
        <v>143</v>
      </c>
      <c r="AU159" s="225" t="s">
        <v>83</v>
      </c>
      <c r="AY159" s="19" t="s">
        <v>140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83</v>
      </c>
      <c r="BK159" s="226">
        <f>ROUND(I159*H159,2)</f>
        <v>0</v>
      </c>
      <c r="BL159" s="19" t="s">
        <v>148</v>
      </c>
      <c r="BM159" s="225" t="s">
        <v>266</v>
      </c>
    </row>
    <row r="160" s="2" customFormat="1">
      <c r="A160" s="40"/>
      <c r="B160" s="41"/>
      <c r="C160" s="42"/>
      <c r="D160" s="227" t="s">
        <v>150</v>
      </c>
      <c r="E160" s="42"/>
      <c r="F160" s="228" t="s">
        <v>267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150</v>
      </c>
      <c r="AU160" s="19" t="s">
        <v>83</v>
      </c>
    </row>
    <row r="161" s="13" customFormat="1">
      <c r="A161" s="13"/>
      <c r="B161" s="232"/>
      <c r="C161" s="233"/>
      <c r="D161" s="234" t="s">
        <v>152</v>
      </c>
      <c r="E161" s="235" t="s">
        <v>19</v>
      </c>
      <c r="F161" s="236" t="s">
        <v>268</v>
      </c>
      <c r="G161" s="233"/>
      <c r="H161" s="237">
        <v>20.699999999999999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152</v>
      </c>
      <c r="AU161" s="243" t="s">
        <v>83</v>
      </c>
      <c r="AV161" s="13" t="s">
        <v>83</v>
      </c>
      <c r="AW161" s="13" t="s">
        <v>31</v>
      </c>
      <c r="AX161" s="13" t="s">
        <v>77</v>
      </c>
      <c r="AY161" s="243" t="s">
        <v>140</v>
      </c>
    </row>
    <row r="162" s="12" customFormat="1" ht="25.92" customHeight="1">
      <c r="A162" s="12"/>
      <c r="B162" s="198"/>
      <c r="C162" s="199"/>
      <c r="D162" s="200" t="s">
        <v>68</v>
      </c>
      <c r="E162" s="201" t="s">
        <v>269</v>
      </c>
      <c r="F162" s="201" t="s">
        <v>270</v>
      </c>
      <c r="G162" s="199"/>
      <c r="H162" s="199"/>
      <c r="I162" s="202"/>
      <c r="J162" s="203">
        <f>BK162</f>
        <v>0</v>
      </c>
      <c r="K162" s="199"/>
      <c r="L162" s="204"/>
      <c r="M162" s="205"/>
      <c r="N162" s="206"/>
      <c r="O162" s="206"/>
      <c r="P162" s="207">
        <f>P163+P169+P173+P182+P201+P207</f>
        <v>0</v>
      </c>
      <c r="Q162" s="206"/>
      <c r="R162" s="207">
        <f>R163+R169+R173+R182+R201+R207</f>
        <v>0.27085523999999994</v>
      </c>
      <c r="S162" s="206"/>
      <c r="T162" s="208">
        <f>T163+T169+T173+T182+T201+T207</f>
        <v>2.4374993300000001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9" t="s">
        <v>83</v>
      </c>
      <c r="AT162" s="210" t="s">
        <v>68</v>
      </c>
      <c r="AU162" s="210" t="s">
        <v>69</v>
      </c>
      <c r="AY162" s="209" t="s">
        <v>140</v>
      </c>
      <c r="BK162" s="211">
        <f>BK163+BK169+BK173+BK182+BK201+BK207</f>
        <v>0</v>
      </c>
    </row>
    <row r="163" s="12" customFormat="1" ht="22.8" customHeight="1">
      <c r="A163" s="12"/>
      <c r="B163" s="198"/>
      <c r="C163" s="199"/>
      <c r="D163" s="200" t="s">
        <v>68</v>
      </c>
      <c r="E163" s="212" t="s">
        <v>271</v>
      </c>
      <c r="F163" s="212" t="s">
        <v>272</v>
      </c>
      <c r="G163" s="199"/>
      <c r="H163" s="199"/>
      <c r="I163" s="202"/>
      <c r="J163" s="213">
        <f>BK163</f>
        <v>0</v>
      </c>
      <c r="K163" s="199"/>
      <c r="L163" s="204"/>
      <c r="M163" s="205"/>
      <c r="N163" s="206"/>
      <c r="O163" s="206"/>
      <c r="P163" s="207">
        <f>SUM(P164:P168)</f>
        <v>0</v>
      </c>
      <c r="Q163" s="206"/>
      <c r="R163" s="207">
        <f>SUM(R164:R168)</f>
        <v>0</v>
      </c>
      <c r="S163" s="206"/>
      <c r="T163" s="208">
        <f>SUM(T164:T168)</f>
        <v>0.055535099999999997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83</v>
      </c>
      <c r="AT163" s="210" t="s">
        <v>68</v>
      </c>
      <c r="AU163" s="210" t="s">
        <v>77</v>
      </c>
      <c r="AY163" s="209" t="s">
        <v>140</v>
      </c>
      <c r="BK163" s="211">
        <f>SUM(BK164:BK168)</f>
        <v>0</v>
      </c>
    </row>
    <row r="164" s="2" customFormat="1" ht="16.5" customHeight="1">
      <c r="A164" s="40"/>
      <c r="B164" s="41"/>
      <c r="C164" s="214" t="s">
        <v>7</v>
      </c>
      <c r="D164" s="214" t="s">
        <v>143</v>
      </c>
      <c r="E164" s="215" t="s">
        <v>273</v>
      </c>
      <c r="F164" s="216" t="s">
        <v>274</v>
      </c>
      <c r="G164" s="217" t="s">
        <v>185</v>
      </c>
      <c r="H164" s="218">
        <v>8.8300000000000001</v>
      </c>
      <c r="I164" s="219"/>
      <c r="J164" s="220">
        <f>ROUND(I164*H164,2)</f>
        <v>0</v>
      </c>
      <c r="K164" s="216" t="s">
        <v>147</v>
      </c>
      <c r="L164" s="46"/>
      <c r="M164" s="221" t="s">
        <v>19</v>
      </c>
      <c r="N164" s="222" t="s">
        <v>41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0.0049699999999999996</v>
      </c>
      <c r="T164" s="224">
        <f>S164*H164</f>
        <v>0.043885099999999996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209</v>
      </c>
      <c r="AT164" s="225" t="s">
        <v>143</v>
      </c>
      <c r="AU164" s="225" t="s">
        <v>83</v>
      </c>
      <c r="AY164" s="19" t="s">
        <v>140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83</v>
      </c>
      <c r="BK164" s="226">
        <f>ROUND(I164*H164,2)</f>
        <v>0</v>
      </c>
      <c r="BL164" s="19" t="s">
        <v>209</v>
      </c>
      <c r="BM164" s="225" t="s">
        <v>275</v>
      </c>
    </row>
    <row r="165" s="2" customFormat="1">
      <c r="A165" s="40"/>
      <c r="B165" s="41"/>
      <c r="C165" s="42"/>
      <c r="D165" s="227" t="s">
        <v>150</v>
      </c>
      <c r="E165" s="42"/>
      <c r="F165" s="228" t="s">
        <v>276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150</v>
      </c>
      <c r="AU165" s="19" t="s">
        <v>83</v>
      </c>
    </row>
    <row r="166" s="13" customFormat="1">
      <c r="A166" s="13"/>
      <c r="B166" s="232"/>
      <c r="C166" s="233"/>
      <c r="D166" s="234" t="s">
        <v>152</v>
      </c>
      <c r="E166" s="235" t="s">
        <v>19</v>
      </c>
      <c r="F166" s="236" t="s">
        <v>277</v>
      </c>
      <c r="G166" s="233"/>
      <c r="H166" s="237">
        <v>8.8300000000000001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152</v>
      </c>
      <c r="AU166" s="243" t="s">
        <v>83</v>
      </c>
      <c r="AV166" s="13" t="s">
        <v>83</v>
      </c>
      <c r="AW166" s="13" t="s">
        <v>31</v>
      </c>
      <c r="AX166" s="13" t="s">
        <v>77</v>
      </c>
      <c r="AY166" s="243" t="s">
        <v>140</v>
      </c>
    </row>
    <row r="167" s="2" customFormat="1" ht="16.5" customHeight="1">
      <c r="A167" s="40"/>
      <c r="B167" s="41"/>
      <c r="C167" s="214" t="s">
        <v>278</v>
      </c>
      <c r="D167" s="214" t="s">
        <v>143</v>
      </c>
      <c r="E167" s="215" t="s">
        <v>279</v>
      </c>
      <c r="F167" s="216" t="s">
        <v>280</v>
      </c>
      <c r="G167" s="217" t="s">
        <v>281</v>
      </c>
      <c r="H167" s="218">
        <v>1</v>
      </c>
      <c r="I167" s="219"/>
      <c r="J167" s="220">
        <f>ROUND(I167*H167,2)</f>
        <v>0</v>
      </c>
      <c r="K167" s="216" t="s">
        <v>147</v>
      </c>
      <c r="L167" s="46"/>
      <c r="M167" s="221" t="s">
        <v>19</v>
      </c>
      <c r="N167" s="222" t="s">
        <v>41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0.011650000000000001</v>
      </c>
      <c r="T167" s="224">
        <f>S167*H167</f>
        <v>0.011650000000000001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209</v>
      </c>
      <c r="AT167" s="225" t="s">
        <v>143</v>
      </c>
      <c r="AU167" s="225" t="s">
        <v>83</v>
      </c>
      <c r="AY167" s="19" t="s">
        <v>140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83</v>
      </c>
      <c r="BK167" s="226">
        <f>ROUND(I167*H167,2)</f>
        <v>0</v>
      </c>
      <c r="BL167" s="19" t="s">
        <v>209</v>
      </c>
      <c r="BM167" s="225" t="s">
        <v>282</v>
      </c>
    </row>
    <row r="168" s="2" customFormat="1">
      <c r="A168" s="40"/>
      <c r="B168" s="41"/>
      <c r="C168" s="42"/>
      <c r="D168" s="227" t="s">
        <v>150</v>
      </c>
      <c r="E168" s="42"/>
      <c r="F168" s="228" t="s">
        <v>283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150</v>
      </c>
      <c r="AU168" s="19" t="s">
        <v>83</v>
      </c>
    </row>
    <row r="169" s="12" customFormat="1" ht="22.8" customHeight="1">
      <c r="A169" s="12"/>
      <c r="B169" s="198"/>
      <c r="C169" s="199"/>
      <c r="D169" s="200" t="s">
        <v>68</v>
      </c>
      <c r="E169" s="212" t="s">
        <v>284</v>
      </c>
      <c r="F169" s="212" t="s">
        <v>285</v>
      </c>
      <c r="G169" s="199"/>
      <c r="H169" s="199"/>
      <c r="I169" s="202"/>
      <c r="J169" s="213">
        <f>BK169</f>
        <v>0</v>
      </c>
      <c r="K169" s="199"/>
      <c r="L169" s="204"/>
      <c r="M169" s="205"/>
      <c r="N169" s="206"/>
      <c r="O169" s="206"/>
      <c r="P169" s="207">
        <f>SUM(P170:P172)</f>
        <v>0</v>
      </c>
      <c r="Q169" s="206"/>
      <c r="R169" s="207">
        <f>SUM(R170:R172)</f>
        <v>0.0019901199999999997</v>
      </c>
      <c r="S169" s="206"/>
      <c r="T169" s="208">
        <f>SUM(T170:T172)</f>
        <v>0.038897799999999996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9" t="s">
        <v>83</v>
      </c>
      <c r="AT169" s="210" t="s">
        <v>68</v>
      </c>
      <c r="AU169" s="210" t="s">
        <v>77</v>
      </c>
      <c r="AY169" s="209" t="s">
        <v>140</v>
      </c>
      <c r="BK169" s="211">
        <f>SUM(BK170:BK172)</f>
        <v>0</v>
      </c>
    </row>
    <row r="170" s="2" customFormat="1" ht="16.5" customHeight="1">
      <c r="A170" s="40"/>
      <c r="B170" s="41"/>
      <c r="C170" s="214" t="s">
        <v>286</v>
      </c>
      <c r="D170" s="214" t="s">
        <v>143</v>
      </c>
      <c r="E170" s="215" t="s">
        <v>287</v>
      </c>
      <c r="F170" s="216" t="s">
        <v>288</v>
      </c>
      <c r="G170" s="217" t="s">
        <v>185</v>
      </c>
      <c r="H170" s="218">
        <v>18.091999999999999</v>
      </c>
      <c r="I170" s="219"/>
      <c r="J170" s="220">
        <f>ROUND(I170*H170,2)</f>
        <v>0</v>
      </c>
      <c r="K170" s="216" t="s">
        <v>147</v>
      </c>
      <c r="L170" s="46"/>
      <c r="M170" s="221" t="s">
        <v>19</v>
      </c>
      <c r="N170" s="222" t="s">
        <v>41</v>
      </c>
      <c r="O170" s="86"/>
      <c r="P170" s="223">
        <f>O170*H170</f>
        <v>0</v>
      </c>
      <c r="Q170" s="223">
        <v>0.00011</v>
      </c>
      <c r="R170" s="223">
        <f>Q170*H170</f>
        <v>0.0019901199999999997</v>
      </c>
      <c r="S170" s="223">
        <v>0.00215</v>
      </c>
      <c r="T170" s="224">
        <f>S170*H170</f>
        <v>0.038897799999999996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209</v>
      </c>
      <c r="AT170" s="225" t="s">
        <v>143</v>
      </c>
      <c r="AU170" s="225" t="s">
        <v>83</v>
      </c>
      <c r="AY170" s="19" t="s">
        <v>140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83</v>
      </c>
      <c r="BK170" s="226">
        <f>ROUND(I170*H170,2)</f>
        <v>0</v>
      </c>
      <c r="BL170" s="19" t="s">
        <v>209</v>
      </c>
      <c r="BM170" s="225" t="s">
        <v>289</v>
      </c>
    </row>
    <row r="171" s="2" customFormat="1">
      <c r="A171" s="40"/>
      <c r="B171" s="41"/>
      <c r="C171" s="42"/>
      <c r="D171" s="227" t="s">
        <v>150</v>
      </c>
      <c r="E171" s="42"/>
      <c r="F171" s="228" t="s">
        <v>290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150</v>
      </c>
      <c r="AU171" s="19" t="s">
        <v>83</v>
      </c>
    </row>
    <row r="172" s="13" customFormat="1">
      <c r="A172" s="13"/>
      <c r="B172" s="232"/>
      <c r="C172" s="233"/>
      <c r="D172" s="234" t="s">
        <v>152</v>
      </c>
      <c r="E172" s="235" t="s">
        <v>19</v>
      </c>
      <c r="F172" s="236" t="s">
        <v>291</v>
      </c>
      <c r="G172" s="233"/>
      <c r="H172" s="237">
        <v>18.091999999999999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152</v>
      </c>
      <c r="AU172" s="243" t="s">
        <v>83</v>
      </c>
      <c r="AV172" s="13" t="s">
        <v>83</v>
      </c>
      <c r="AW172" s="13" t="s">
        <v>31</v>
      </c>
      <c r="AX172" s="13" t="s">
        <v>77</v>
      </c>
      <c r="AY172" s="243" t="s">
        <v>140</v>
      </c>
    </row>
    <row r="173" s="12" customFormat="1" ht="22.8" customHeight="1">
      <c r="A173" s="12"/>
      <c r="B173" s="198"/>
      <c r="C173" s="199"/>
      <c r="D173" s="200" t="s">
        <v>68</v>
      </c>
      <c r="E173" s="212" t="s">
        <v>292</v>
      </c>
      <c r="F173" s="212" t="s">
        <v>293</v>
      </c>
      <c r="G173" s="199"/>
      <c r="H173" s="199"/>
      <c r="I173" s="202"/>
      <c r="J173" s="213">
        <f>BK173</f>
        <v>0</v>
      </c>
      <c r="K173" s="199"/>
      <c r="L173" s="204"/>
      <c r="M173" s="205"/>
      <c r="N173" s="206"/>
      <c r="O173" s="206"/>
      <c r="P173" s="207">
        <f>SUM(P174:P181)</f>
        <v>0</v>
      </c>
      <c r="Q173" s="206"/>
      <c r="R173" s="207">
        <f>SUM(R174:R181)</f>
        <v>0</v>
      </c>
      <c r="S173" s="206"/>
      <c r="T173" s="208">
        <f>SUM(T174:T181)</f>
        <v>0.56940000000000002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9" t="s">
        <v>83</v>
      </c>
      <c r="AT173" s="210" t="s">
        <v>68</v>
      </c>
      <c r="AU173" s="210" t="s">
        <v>77</v>
      </c>
      <c r="AY173" s="209" t="s">
        <v>140</v>
      </c>
      <c r="BK173" s="211">
        <f>SUM(BK174:BK181)</f>
        <v>0</v>
      </c>
    </row>
    <row r="174" s="2" customFormat="1" ht="16.5" customHeight="1">
      <c r="A174" s="40"/>
      <c r="B174" s="41"/>
      <c r="C174" s="214" t="s">
        <v>294</v>
      </c>
      <c r="D174" s="214" t="s">
        <v>143</v>
      </c>
      <c r="E174" s="215" t="s">
        <v>295</v>
      </c>
      <c r="F174" s="216" t="s">
        <v>296</v>
      </c>
      <c r="G174" s="217" t="s">
        <v>297</v>
      </c>
      <c r="H174" s="218">
        <v>1</v>
      </c>
      <c r="I174" s="219"/>
      <c r="J174" s="220">
        <f>ROUND(I174*H174,2)</f>
        <v>0</v>
      </c>
      <c r="K174" s="216" t="s">
        <v>147</v>
      </c>
      <c r="L174" s="46"/>
      <c r="M174" s="221" t="s">
        <v>19</v>
      </c>
      <c r="N174" s="222" t="s">
        <v>41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0.01933</v>
      </c>
      <c r="T174" s="224">
        <f>S174*H174</f>
        <v>0.01933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209</v>
      </c>
      <c r="AT174" s="225" t="s">
        <v>143</v>
      </c>
      <c r="AU174" s="225" t="s">
        <v>83</v>
      </c>
      <c r="AY174" s="19" t="s">
        <v>140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83</v>
      </c>
      <c r="BK174" s="226">
        <f>ROUND(I174*H174,2)</f>
        <v>0</v>
      </c>
      <c r="BL174" s="19" t="s">
        <v>209</v>
      </c>
      <c r="BM174" s="225" t="s">
        <v>298</v>
      </c>
    </row>
    <row r="175" s="2" customFormat="1">
      <c r="A175" s="40"/>
      <c r="B175" s="41"/>
      <c r="C175" s="42"/>
      <c r="D175" s="227" t="s">
        <v>150</v>
      </c>
      <c r="E175" s="42"/>
      <c r="F175" s="228" t="s">
        <v>299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150</v>
      </c>
      <c r="AU175" s="19" t="s">
        <v>83</v>
      </c>
    </row>
    <row r="176" s="2" customFormat="1" ht="16.5" customHeight="1">
      <c r="A176" s="40"/>
      <c r="B176" s="41"/>
      <c r="C176" s="214" t="s">
        <v>300</v>
      </c>
      <c r="D176" s="214" t="s">
        <v>143</v>
      </c>
      <c r="E176" s="215" t="s">
        <v>301</v>
      </c>
      <c r="F176" s="216" t="s">
        <v>302</v>
      </c>
      <c r="G176" s="217" t="s">
        <v>297</v>
      </c>
      <c r="H176" s="218">
        <v>1</v>
      </c>
      <c r="I176" s="219"/>
      <c r="J176" s="220">
        <f>ROUND(I176*H176,2)</f>
        <v>0</v>
      </c>
      <c r="K176" s="216" t="s">
        <v>147</v>
      </c>
      <c r="L176" s="46"/>
      <c r="M176" s="221" t="s">
        <v>19</v>
      </c>
      <c r="N176" s="222" t="s">
        <v>41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0.019460000000000002</v>
      </c>
      <c r="T176" s="224">
        <f>S176*H176</f>
        <v>0.019460000000000002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209</v>
      </c>
      <c r="AT176" s="225" t="s">
        <v>143</v>
      </c>
      <c r="AU176" s="225" t="s">
        <v>83</v>
      </c>
      <c r="AY176" s="19" t="s">
        <v>140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83</v>
      </c>
      <c r="BK176" s="226">
        <f>ROUND(I176*H176,2)</f>
        <v>0</v>
      </c>
      <c r="BL176" s="19" t="s">
        <v>209</v>
      </c>
      <c r="BM176" s="225" t="s">
        <v>303</v>
      </c>
    </row>
    <row r="177" s="2" customFormat="1">
      <c r="A177" s="40"/>
      <c r="B177" s="41"/>
      <c r="C177" s="42"/>
      <c r="D177" s="227" t="s">
        <v>150</v>
      </c>
      <c r="E177" s="42"/>
      <c r="F177" s="228" t="s">
        <v>304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150</v>
      </c>
      <c r="AU177" s="19" t="s">
        <v>83</v>
      </c>
    </row>
    <row r="178" s="2" customFormat="1" ht="16.5" customHeight="1">
      <c r="A178" s="40"/>
      <c r="B178" s="41"/>
      <c r="C178" s="214" t="s">
        <v>305</v>
      </c>
      <c r="D178" s="214" t="s">
        <v>143</v>
      </c>
      <c r="E178" s="215" t="s">
        <v>306</v>
      </c>
      <c r="F178" s="216" t="s">
        <v>307</v>
      </c>
      <c r="G178" s="217" t="s">
        <v>297</v>
      </c>
      <c r="H178" s="218">
        <v>1</v>
      </c>
      <c r="I178" s="219"/>
      <c r="J178" s="220">
        <f>ROUND(I178*H178,2)</f>
        <v>0</v>
      </c>
      <c r="K178" s="216" t="s">
        <v>147</v>
      </c>
      <c r="L178" s="46"/>
      <c r="M178" s="221" t="s">
        <v>19</v>
      </c>
      <c r="N178" s="222" t="s">
        <v>41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0.52905000000000002</v>
      </c>
      <c r="T178" s="224">
        <f>S178*H178</f>
        <v>0.52905000000000002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209</v>
      </c>
      <c r="AT178" s="225" t="s">
        <v>143</v>
      </c>
      <c r="AU178" s="225" t="s">
        <v>83</v>
      </c>
      <c r="AY178" s="19" t="s">
        <v>140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83</v>
      </c>
      <c r="BK178" s="226">
        <f>ROUND(I178*H178,2)</f>
        <v>0</v>
      </c>
      <c r="BL178" s="19" t="s">
        <v>209</v>
      </c>
      <c r="BM178" s="225" t="s">
        <v>308</v>
      </c>
    </row>
    <row r="179" s="2" customFormat="1">
      <c r="A179" s="40"/>
      <c r="B179" s="41"/>
      <c r="C179" s="42"/>
      <c r="D179" s="227" t="s">
        <v>150</v>
      </c>
      <c r="E179" s="42"/>
      <c r="F179" s="228" t="s">
        <v>309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150</v>
      </c>
      <c r="AU179" s="19" t="s">
        <v>83</v>
      </c>
    </row>
    <row r="180" s="2" customFormat="1" ht="16.5" customHeight="1">
      <c r="A180" s="40"/>
      <c r="B180" s="41"/>
      <c r="C180" s="214" t="s">
        <v>310</v>
      </c>
      <c r="D180" s="214" t="s">
        <v>143</v>
      </c>
      <c r="E180" s="215" t="s">
        <v>311</v>
      </c>
      <c r="F180" s="216" t="s">
        <v>312</v>
      </c>
      <c r="G180" s="217" t="s">
        <v>297</v>
      </c>
      <c r="H180" s="218">
        <v>1</v>
      </c>
      <c r="I180" s="219"/>
      <c r="J180" s="220">
        <f>ROUND(I180*H180,2)</f>
        <v>0</v>
      </c>
      <c r="K180" s="216" t="s">
        <v>147</v>
      </c>
      <c r="L180" s="46"/>
      <c r="M180" s="221" t="s">
        <v>19</v>
      </c>
      <c r="N180" s="222" t="s">
        <v>41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0.00156</v>
      </c>
      <c r="T180" s="224">
        <f>S180*H180</f>
        <v>0.00156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209</v>
      </c>
      <c r="AT180" s="225" t="s">
        <v>143</v>
      </c>
      <c r="AU180" s="225" t="s">
        <v>83</v>
      </c>
      <c r="AY180" s="19" t="s">
        <v>140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83</v>
      </c>
      <c r="BK180" s="226">
        <f>ROUND(I180*H180,2)</f>
        <v>0</v>
      </c>
      <c r="BL180" s="19" t="s">
        <v>209</v>
      </c>
      <c r="BM180" s="225" t="s">
        <v>313</v>
      </c>
    </row>
    <row r="181" s="2" customFormat="1">
      <c r="A181" s="40"/>
      <c r="B181" s="41"/>
      <c r="C181" s="42"/>
      <c r="D181" s="227" t="s">
        <v>150</v>
      </c>
      <c r="E181" s="42"/>
      <c r="F181" s="228" t="s">
        <v>314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150</v>
      </c>
      <c r="AU181" s="19" t="s">
        <v>83</v>
      </c>
    </row>
    <row r="182" s="12" customFormat="1" ht="22.8" customHeight="1">
      <c r="A182" s="12"/>
      <c r="B182" s="198"/>
      <c r="C182" s="199"/>
      <c r="D182" s="200" t="s">
        <v>68</v>
      </c>
      <c r="E182" s="212" t="s">
        <v>315</v>
      </c>
      <c r="F182" s="212" t="s">
        <v>316</v>
      </c>
      <c r="G182" s="199"/>
      <c r="H182" s="199"/>
      <c r="I182" s="202"/>
      <c r="J182" s="213">
        <f>BK182</f>
        <v>0</v>
      </c>
      <c r="K182" s="199"/>
      <c r="L182" s="204"/>
      <c r="M182" s="205"/>
      <c r="N182" s="206"/>
      <c r="O182" s="206"/>
      <c r="P182" s="207">
        <f>SUM(P183:P200)</f>
        <v>0</v>
      </c>
      <c r="Q182" s="206"/>
      <c r="R182" s="207">
        <f>SUM(R183:R200)</f>
        <v>0</v>
      </c>
      <c r="S182" s="206"/>
      <c r="T182" s="208">
        <f>SUM(T183:T200)</f>
        <v>1.6341899999999998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9" t="s">
        <v>83</v>
      </c>
      <c r="AT182" s="210" t="s">
        <v>68</v>
      </c>
      <c r="AU182" s="210" t="s">
        <v>77</v>
      </c>
      <c r="AY182" s="209" t="s">
        <v>140</v>
      </c>
      <c r="BK182" s="211">
        <f>SUM(BK183:BK200)</f>
        <v>0</v>
      </c>
    </row>
    <row r="183" s="2" customFormat="1" ht="16.5" customHeight="1">
      <c r="A183" s="40"/>
      <c r="B183" s="41"/>
      <c r="C183" s="214" t="s">
        <v>317</v>
      </c>
      <c r="D183" s="214" t="s">
        <v>143</v>
      </c>
      <c r="E183" s="215" t="s">
        <v>318</v>
      </c>
      <c r="F183" s="216" t="s">
        <v>319</v>
      </c>
      <c r="G183" s="217" t="s">
        <v>156</v>
      </c>
      <c r="H183" s="218">
        <v>3.48</v>
      </c>
      <c r="I183" s="219"/>
      <c r="J183" s="220">
        <f>ROUND(I183*H183,2)</f>
        <v>0</v>
      </c>
      <c r="K183" s="216" t="s">
        <v>147</v>
      </c>
      <c r="L183" s="46"/>
      <c r="M183" s="221" t="s">
        <v>19</v>
      </c>
      <c r="N183" s="222" t="s">
        <v>41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0.021999999999999999</v>
      </c>
      <c r="T183" s="224">
        <f>S183*H183</f>
        <v>0.076559999999999989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209</v>
      </c>
      <c r="AT183" s="225" t="s">
        <v>143</v>
      </c>
      <c r="AU183" s="225" t="s">
        <v>83</v>
      </c>
      <c r="AY183" s="19" t="s">
        <v>140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83</v>
      </c>
      <c r="BK183" s="226">
        <f>ROUND(I183*H183,2)</f>
        <v>0</v>
      </c>
      <c r="BL183" s="19" t="s">
        <v>209</v>
      </c>
      <c r="BM183" s="225" t="s">
        <v>320</v>
      </c>
    </row>
    <row r="184" s="2" customFormat="1">
      <c r="A184" s="40"/>
      <c r="B184" s="41"/>
      <c r="C184" s="42"/>
      <c r="D184" s="227" t="s">
        <v>150</v>
      </c>
      <c r="E184" s="42"/>
      <c r="F184" s="228" t="s">
        <v>321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150</v>
      </c>
      <c r="AU184" s="19" t="s">
        <v>83</v>
      </c>
    </row>
    <row r="185" s="13" customFormat="1">
      <c r="A185" s="13"/>
      <c r="B185" s="232"/>
      <c r="C185" s="233"/>
      <c r="D185" s="234" t="s">
        <v>152</v>
      </c>
      <c r="E185" s="235" t="s">
        <v>19</v>
      </c>
      <c r="F185" s="236" t="s">
        <v>322</v>
      </c>
      <c r="G185" s="233"/>
      <c r="H185" s="237">
        <v>3.48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152</v>
      </c>
      <c r="AU185" s="243" t="s">
        <v>83</v>
      </c>
      <c r="AV185" s="13" t="s">
        <v>83</v>
      </c>
      <c r="AW185" s="13" t="s">
        <v>31</v>
      </c>
      <c r="AX185" s="13" t="s">
        <v>77</v>
      </c>
      <c r="AY185" s="243" t="s">
        <v>140</v>
      </c>
    </row>
    <row r="186" s="2" customFormat="1" ht="24.15" customHeight="1">
      <c r="A186" s="40"/>
      <c r="B186" s="41"/>
      <c r="C186" s="214" t="s">
        <v>323</v>
      </c>
      <c r="D186" s="214" t="s">
        <v>143</v>
      </c>
      <c r="E186" s="215" t="s">
        <v>324</v>
      </c>
      <c r="F186" s="216" t="s">
        <v>325</v>
      </c>
      <c r="G186" s="217" t="s">
        <v>156</v>
      </c>
      <c r="H186" s="218">
        <v>0.48999999999999999</v>
      </c>
      <c r="I186" s="219"/>
      <c r="J186" s="220">
        <f>ROUND(I186*H186,2)</f>
        <v>0</v>
      </c>
      <c r="K186" s="216" t="s">
        <v>147</v>
      </c>
      <c r="L186" s="46"/>
      <c r="M186" s="221" t="s">
        <v>19</v>
      </c>
      <c r="N186" s="222" t="s">
        <v>41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0.0070000000000000001</v>
      </c>
      <c r="T186" s="224">
        <f>S186*H186</f>
        <v>0.0034299999999999999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209</v>
      </c>
      <c r="AT186" s="225" t="s">
        <v>143</v>
      </c>
      <c r="AU186" s="225" t="s">
        <v>83</v>
      </c>
      <c r="AY186" s="19" t="s">
        <v>140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83</v>
      </c>
      <c r="BK186" s="226">
        <f>ROUND(I186*H186,2)</f>
        <v>0</v>
      </c>
      <c r="BL186" s="19" t="s">
        <v>209</v>
      </c>
      <c r="BM186" s="225" t="s">
        <v>326</v>
      </c>
    </row>
    <row r="187" s="2" customFormat="1">
      <c r="A187" s="40"/>
      <c r="B187" s="41"/>
      <c r="C187" s="42"/>
      <c r="D187" s="227" t="s">
        <v>150</v>
      </c>
      <c r="E187" s="42"/>
      <c r="F187" s="228" t="s">
        <v>327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150</v>
      </c>
      <c r="AU187" s="19" t="s">
        <v>83</v>
      </c>
    </row>
    <row r="188" s="13" customFormat="1">
      <c r="A188" s="13"/>
      <c r="B188" s="232"/>
      <c r="C188" s="233"/>
      <c r="D188" s="234" t="s">
        <v>152</v>
      </c>
      <c r="E188" s="235" t="s">
        <v>19</v>
      </c>
      <c r="F188" s="236" t="s">
        <v>328</v>
      </c>
      <c r="G188" s="233"/>
      <c r="H188" s="237">
        <v>0.48999999999999999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152</v>
      </c>
      <c r="AU188" s="243" t="s">
        <v>83</v>
      </c>
      <c r="AV188" s="13" t="s">
        <v>83</v>
      </c>
      <c r="AW188" s="13" t="s">
        <v>31</v>
      </c>
      <c r="AX188" s="13" t="s">
        <v>77</v>
      </c>
      <c r="AY188" s="243" t="s">
        <v>140</v>
      </c>
    </row>
    <row r="189" s="2" customFormat="1" ht="16.5" customHeight="1">
      <c r="A189" s="40"/>
      <c r="B189" s="41"/>
      <c r="C189" s="214" t="s">
        <v>329</v>
      </c>
      <c r="D189" s="214" t="s">
        <v>143</v>
      </c>
      <c r="E189" s="215" t="s">
        <v>330</v>
      </c>
      <c r="F189" s="216" t="s">
        <v>331</v>
      </c>
      <c r="G189" s="217" t="s">
        <v>156</v>
      </c>
      <c r="H189" s="218">
        <v>84.780000000000001</v>
      </c>
      <c r="I189" s="219"/>
      <c r="J189" s="220">
        <f>ROUND(I189*H189,2)</f>
        <v>0</v>
      </c>
      <c r="K189" s="216" t="s">
        <v>147</v>
      </c>
      <c r="L189" s="46"/>
      <c r="M189" s="221" t="s">
        <v>19</v>
      </c>
      <c r="N189" s="222" t="s">
        <v>41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0.017999999999999999</v>
      </c>
      <c r="T189" s="224">
        <f>S189*H189</f>
        <v>1.5260399999999998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209</v>
      </c>
      <c r="AT189" s="225" t="s">
        <v>143</v>
      </c>
      <c r="AU189" s="225" t="s">
        <v>83</v>
      </c>
      <c r="AY189" s="19" t="s">
        <v>140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83</v>
      </c>
      <c r="BK189" s="226">
        <f>ROUND(I189*H189,2)</f>
        <v>0</v>
      </c>
      <c r="BL189" s="19" t="s">
        <v>209</v>
      </c>
      <c r="BM189" s="225" t="s">
        <v>332</v>
      </c>
    </row>
    <row r="190" s="2" customFormat="1">
      <c r="A190" s="40"/>
      <c r="B190" s="41"/>
      <c r="C190" s="42"/>
      <c r="D190" s="227" t="s">
        <v>150</v>
      </c>
      <c r="E190" s="42"/>
      <c r="F190" s="228" t="s">
        <v>333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150</v>
      </c>
      <c r="AU190" s="19" t="s">
        <v>83</v>
      </c>
    </row>
    <row r="191" s="13" customFormat="1">
      <c r="A191" s="13"/>
      <c r="B191" s="232"/>
      <c r="C191" s="233"/>
      <c r="D191" s="234" t="s">
        <v>152</v>
      </c>
      <c r="E191" s="235" t="s">
        <v>19</v>
      </c>
      <c r="F191" s="236" t="s">
        <v>334</v>
      </c>
      <c r="G191" s="233"/>
      <c r="H191" s="237">
        <v>0.48999999999999999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152</v>
      </c>
      <c r="AU191" s="243" t="s">
        <v>83</v>
      </c>
      <c r="AV191" s="13" t="s">
        <v>83</v>
      </c>
      <c r="AW191" s="13" t="s">
        <v>31</v>
      </c>
      <c r="AX191" s="13" t="s">
        <v>69</v>
      </c>
      <c r="AY191" s="243" t="s">
        <v>140</v>
      </c>
    </row>
    <row r="192" s="13" customFormat="1">
      <c r="A192" s="13"/>
      <c r="B192" s="232"/>
      <c r="C192" s="233"/>
      <c r="D192" s="234" t="s">
        <v>152</v>
      </c>
      <c r="E192" s="235" t="s">
        <v>19</v>
      </c>
      <c r="F192" s="236" t="s">
        <v>335</v>
      </c>
      <c r="G192" s="233"/>
      <c r="H192" s="237">
        <v>64.310000000000002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152</v>
      </c>
      <c r="AU192" s="243" t="s">
        <v>83</v>
      </c>
      <c r="AV192" s="13" t="s">
        <v>83</v>
      </c>
      <c r="AW192" s="13" t="s">
        <v>31</v>
      </c>
      <c r="AX192" s="13" t="s">
        <v>69</v>
      </c>
      <c r="AY192" s="243" t="s">
        <v>140</v>
      </c>
    </row>
    <row r="193" s="13" customFormat="1">
      <c r="A193" s="13"/>
      <c r="B193" s="232"/>
      <c r="C193" s="233"/>
      <c r="D193" s="234" t="s">
        <v>152</v>
      </c>
      <c r="E193" s="235" t="s">
        <v>19</v>
      </c>
      <c r="F193" s="236" t="s">
        <v>336</v>
      </c>
      <c r="G193" s="233"/>
      <c r="H193" s="237">
        <v>12.01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152</v>
      </c>
      <c r="AU193" s="243" t="s">
        <v>83</v>
      </c>
      <c r="AV193" s="13" t="s">
        <v>83</v>
      </c>
      <c r="AW193" s="13" t="s">
        <v>31</v>
      </c>
      <c r="AX193" s="13" t="s">
        <v>69</v>
      </c>
      <c r="AY193" s="243" t="s">
        <v>140</v>
      </c>
    </row>
    <row r="194" s="13" customFormat="1">
      <c r="A194" s="13"/>
      <c r="B194" s="232"/>
      <c r="C194" s="233"/>
      <c r="D194" s="234" t="s">
        <v>152</v>
      </c>
      <c r="E194" s="235" t="s">
        <v>19</v>
      </c>
      <c r="F194" s="236" t="s">
        <v>337</v>
      </c>
      <c r="G194" s="233"/>
      <c r="H194" s="237">
        <v>7.9699999999999998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152</v>
      </c>
      <c r="AU194" s="243" t="s">
        <v>83</v>
      </c>
      <c r="AV194" s="13" t="s">
        <v>83</v>
      </c>
      <c r="AW194" s="13" t="s">
        <v>31</v>
      </c>
      <c r="AX194" s="13" t="s">
        <v>69</v>
      </c>
      <c r="AY194" s="243" t="s">
        <v>140</v>
      </c>
    </row>
    <row r="195" s="14" customFormat="1">
      <c r="A195" s="14"/>
      <c r="B195" s="244"/>
      <c r="C195" s="245"/>
      <c r="D195" s="234" t="s">
        <v>152</v>
      </c>
      <c r="E195" s="246" t="s">
        <v>19</v>
      </c>
      <c r="F195" s="247" t="s">
        <v>169</v>
      </c>
      <c r="G195" s="245"/>
      <c r="H195" s="248">
        <v>84.780000000000001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152</v>
      </c>
      <c r="AU195" s="254" t="s">
        <v>83</v>
      </c>
      <c r="AV195" s="14" t="s">
        <v>148</v>
      </c>
      <c r="AW195" s="14" t="s">
        <v>31</v>
      </c>
      <c r="AX195" s="14" t="s">
        <v>77</v>
      </c>
      <c r="AY195" s="254" t="s">
        <v>140</v>
      </c>
    </row>
    <row r="196" s="2" customFormat="1" ht="21.75" customHeight="1">
      <c r="A196" s="40"/>
      <c r="B196" s="41"/>
      <c r="C196" s="214" t="s">
        <v>338</v>
      </c>
      <c r="D196" s="214" t="s">
        <v>143</v>
      </c>
      <c r="E196" s="215" t="s">
        <v>339</v>
      </c>
      <c r="F196" s="216" t="s">
        <v>340</v>
      </c>
      <c r="G196" s="217" t="s">
        <v>185</v>
      </c>
      <c r="H196" s="218">
        <v>6.4000000000000004</v>
      </c>
      <c r="I196" s="219"/>
      <c r="J196" s="220">
        <f>ROUND(I196*H196,2)</f>
        <v>0</v>
      </c>
      <c r="K196" s="216" t="s">
        <v>147</v>
      </c>
      <c r="L196" s="46"/>
      <c r="M196" s="221" t="s">
        <v>19</v>
      </c>
      <c r="N196" s="222" t="s">
        <v>41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0.0044000000000000003</v>
      </c>
      <c r="T196" s="224">
        <f>S196*H196</f>
        <v>0.028160000000000004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209</v>
      </c>
      <c r="AT196" s="225" t="s">
        <v>143</v>
      </c>
      <c r="AU196" s="225" t="s">
        <v>83</v>
      </c>
      <c r="AY196" s="19" t="s">
        <v>140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83</v>
      </c>
      <c r="BK196" s="226">
        <f>ROUND(I196*H196,2)</f>
        <v>0</v>
      </c>
      <c r="BL196" s="19" t="s">
        <v>209</v>
      </c>
      <c r="BM196" s="225" t="s">
        <v>341</v>
      </c>
    </row>
    <row r="197" s="2" customFormat="1">
      <c r="A197" s="40"/>
      <c r="B197" s="41"/>
      <c r="C197" s="42"/>
      <c r="D197" s="227" t="s">
        <v>150</v>
      </c>
      <c r="E197" s="42"/>
      <c r="F197" s="228" t="s">
        <v>342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150</v>
      </c>
      <c r="AU197" s="19" t="s">
        <v>83</v>
      </c>
    </row>
    <row r="198" s="13" customFormat="1">
      <c r="A198" s="13"/>
      <c r="B198" s="232"/>
      <c r="C198" s="233"/>
      <c r="D198" s="234" t="s">
        <v>152</v>
      </c>
      <c r="E198" s="235" t="s">
        <v>19</v>
      </c>
      <c r="F198" s="236" t="s">
        <v>343</v>
      </c>
      <c r="G198" s="233"/>
      <c r="H198" s="237">
        <v>2.7999999999999998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152</v>
      </c>
      <c r="AU198" s="243" t="s">
        <v>83</v>
      </c>
      <c r="AV198" s="13" t="s">
        <v>83</v>
      </c>
      <c r="AW198" s="13" t="s">
        <v>31</v>
      </c>
      <c r="AX198" s="13" t="s">
        <v>69</v>
      </c>
      <c r="AY198" s="243" t="s">
        <v>140</v>
      </c>
    </row>
    <row r="199" s="13" customFormat="1">
      <c r="A199" s="13"/>
      <c r="B199" s="232"/>
      <c r="C199" s="233"/>
      <c r="D199" s="234" t="s">
        <v>152</v>
      </c>
      <c r="E199" s="235" t="s">
        <v>19</v>
      </c>
      <c r="F199" s="236" t="s">
        <v>344</v>
      </c>
      <c r="G199" s="233"/>
      <c r="H199" s="237">
        <v>3.6000000000000001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152</v>
      </c>
      <c r="AU199" s="243" t="s">
        <v>83</v>
      </c>
      <c r="AV199" s="13" t="s">
        <v>83</v>
      </c>
      <c r="AW199" s="13" t="s">
        <v>31</v>
      </c>
      <c r="AX199" s="13" t="s">
        <v>69</v>
      </c>
      <c r="AY199" s="243" t="s">
        <v>140</v>
      </c>
    </row>
    <row r="200" s="14" customFormat="1">
      <c r="A200" s="14"/>
      <c r="B200" s="244"/>
      <c r="C200" s="245"/>
      <c r="D200" s="234" t="s">
        <v>152</v>
      </c>
      <c r="E200" s="246" t="s">
        <v>19</v>
      </c>
      <c r="F200" s="247" t="s">
        <v>169</v>
      </c>
      <c r="G200" s="245"/>
      <c r="H200" s="248">
        <v>6.4000000000000004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152</v>
      </c>
      <c r="AU200" s="254" t="s">
        <v>83</v>
      </c>
      <c r="AV200" s="14" t="s">
        <v>148</v>
      </c>
      <c r="AW200" s="14" t="s">
        <v>31</v>
      </c>
      <c r="AX200" s="14" t="s">
        <v>77</v>
      </c>
      <c r="AY200" s="254" t="s">
        <v>140</v>
      </c>
    </row>
    <row r="201" s="12" customFormat="1" ht="22.8" customHeight="1">
      <c r="A201" s="12"/>
      <c r="B201" s="198"/>
      <c r="C201" s="199"/>
      <c r="D201" s="200" t="s">
        <v>68</v>
      </c>
      <c r="E201" s="212" t="s">
        <v>345</v>
      </c>
      <c r="F201" s="212" t="s">
        <v>346</v>
      </c>
      <c r="G201" s="199"/>
      <c r="H201" s="199"/>
      <c r="I201" s="202"/>
      <c r="J201" s="213">
        <f>BK201</f>
        <v>0</v>
      </c>
      <c r="K201" s="199"/>
      <c r="L201" s="204"/>
      <c r="M201" s="205"/>
      <c r="N201" s="206"/>
      <c r="O201" s="206"/>
      <c r="P201" s="207">
        <f>SUM(P202:P206)</f>
        <v>0</v>
      </c>
      <c r="Q201" s="206"/>
      <c r="R201" s="207">
        <f>SUM(R202:R206)</f>
        <v>0</v>
      </c>
      <c r="S201" s="206"/>
      <c r="T201" s="208">
        <f>SUM(T202:T206)</f>
        <v>0.021804999999999998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83</v>
      </c>
      <c r="AT201" s="210" t="s">
        <v>68</v>
      </c>
      <c r="AU201" s="210" t="s">
        <v>77</v>
      </c>
      <c r="AY201" s="209" t="s">
        <v>140</v>
      </c>
      <c r="BK201" s="211">
        <f>SUM(BK202:BK206)</f>
        <v>0</v>
      </c>
    </row>
    <row r="202" s="2" customFormat="1" ht="16.5" customHeight="1">
      <c r="A202" s="40"/>
      <c r="B202" s="41"/>
      <c r="C202" s="214" t="s">
        <v>347</v>
      </c>
      <c r="D202" s="214" t="s">
        <v>143</v>
      </c>
      <c r="E202" s="215" t="s">
        <v>348</v>
      </c>
      <c r="F202" s="216" t="s">
        <v>349</v>
      </c>
      <c r="G202" s="217" t="s">
        <v>156</v>
      </c>
      <c r="H202" s="218">
        <v>0.48999999999999999</v>
      </c>
      <c r="I202" s="219"/>
      <c r="J202" s="220">
        <f>ROUND(I202*H202,2)</f>
        <v>0</v>
      </c>
      <c r="K202" s="216" t="s">
        <v>147</v>
      </c>
      <c r="L202" s="46"/>
      <c r="M202" s="221" t="s">
        <v>19</v>
      </c>
      <c r="N202" s="222" t="s">
        <v>41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0.044499999999999998</v>
      </c>
      <c r="T202" s="224">
        <f>S202*H202</f>
        <v>0.021804999999999998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209</v>
      </c>
      <c r="AT202" s="225" t="s">
        <v>143</v>
      </c>
      <c r="AU202" s="225" t="s">
        <v>83</v>
      </c>
      <c r="AY202" s="19" t="s">
        <v>140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83</v>
      </c>
      <c r="BK202" s="226">
        <f>ROUND(I202*H202,2)</f>
        <v>0</v>
      </c>
      <c r="BL202" s="19" t="s">
        <v>209</v>
      </c>
      <c r="BM202" s="225" t="s">
        <v>350</v>
      </c>
    </row>
    <row r="203" s="2" customFormat="1">
      <c r="A203" s="40"/>
      <c r="B203" s="41"/>
      <c r="C203" s="42"/>
      <c r="D203" s="227" t="s">
        <v>150</v>
      </c>
      <c r="E203" s="42"/>
      <c r="F203" s="228" t="s">
        <v>351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150</v>
      </c>
      <c r="AU203" s="19" t="s">
        <v>83</v>
      </c>
    </row>
    <row r="204" s="13" customFormat="1">
      <c r="A204" s="13"/>
      <c r="B204" s="232"/>
      <c r="C204" s="233"/>
      <c r="D204" s="234" t="s">
        <v>152</v>
      </c>
      <c r="E204" s="235" t="s">
        <v>19</v>
      </c>
      <c r="F204" s="236" t="s">
        <v>352</v>
      </c>
      <c r="G204" s="233"/>
      <c r="H204" s="237">
        <v>0.48999999999999999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152</v>
      </c>
      <c r="AU204" s="243" t="s">
        <v>83</v>
      </c>
      <c r="AV204" s="13" t="s">
        <v>83</v>
      </c>
      <c r="AW204" s="13" t="s">
        <v>31</v>
      </c>
      <c r="AX204" s="13" t="s">
        <v>77</v>
      </c>
      <c r="AY204" s="243" t="s">
        <v>140</v>
      </c>
    </row>
    <row r="205" s="2" customFormat="1" ht="16.5" customHeight="1">
      <c r="A205" s="40"/>
      <c r="B205" s="41"/>
      <c r="C205" s="214" t="s">
        <v>353</v>
      </c>
      <c r="D205" s="214" t="s">
        <v>143</v>
      </c>
      <c r="E205" s="215" t="s">
        <v>354</v>
      </c>
      <c r="F205" s="216" t="s">
        <v>355</v>
      </c>
      <c r="G205" s="217" t="s">
        <v>156</v>
      </c>
      <c r="H205" s="218">
        <v>0.48999999999999999</v>
      </c>
      <c r="I205" s="219"/>
      <c r="J205" s="220">
        <f>ROUND(I205*H205,2)</f>
        <v>0</v>
      </c>
      <c r="K205" s="216" t="s">
        <v>147</v>
      </c>
      <c r="L205" s="46"/>
      <c r="M205" s="221" t="s">
        <v>19</v>
      </c>
      <c r="N205" s="222" t="s">
        <v>41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209</v>
      </c>
      <c r="AT205" s="225" t="s">
        <v>143</v>
      </c>
      <c r="AU205" s="225" t="s">
        <v>83</v>
      </c>
      <c r="AY205" s="19" t="s">
        <v>140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83</v>
      </c>
      <c r="BK205" s="226">
        <f>ROUND(I205*H205,2)</f>
        <v>0</v>
      </c>
      <c r="BL205" s="19" t="s">
        <v>209</v>
      </c>
      <c r="BM205" s="225" t="s">
        <v>356</v>
      </c>
    </row>
    <row r="206" s="2" customFormat="1">
      <c r="A206" s="40"/>
      <c r="B206" s="41"/>
      <c r="C206" s="42"/>
      <c r="D206" s="227" t="s">
        <v>150</v>
      </c>
      <c r="E206" s="42"/>
      <c r="F206" s="228" t="s">
        <v>357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150</v>
      </c>
      <c r="AU206" s="19" t="s">
        <v>83</v>
      </c>
    </row>
    <row r="207" s="12" customFormat="1" ht="22.8" customHeight="1">
      <c r="A207" s="12"/>
      <c r="B207" s="198"/>
      <c r="C207" s="199"/>
      <c r="D207" s="200" t="s">
        <v>68</v>
      </c>
      <c r="E207" s="212" t="s">
        <v>358</v>
      </c>
      <c r="F207" s="212" t="s">
        <v>359</v>
      </c>
      <c r="G207" s="199"/>
      <c r="H207" s="199"/>
      <c r="I207" s="202"/>
      <c r="J207" s="213">
        <f>BK207</f>
        <v>0</v>
      </c>
      <c r="K207" s="199"/>
      <c r="L207" s="204"/>
      <c r="M207" s="205"/>
      <c r="N207" s="206"/>
      <c r="O207" s="206"/>
      <c r="P207" s="207">
        <f>SUM(P208:P254)</f>
        <v>0</v>
      </c>
      <c r="Q207" s="206"/>
      <c r="R207" s="207">
        <f>SUM(R208:R254)</f>
        <v>0.26886511999999996</v>
      </c>
      <c r="S207" s="206"/>
      <c r="T207" s="208">
        <f>SUM(T208:T254)</f>
        <v>0.11767143000000001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9" t="s">
        <v>83</v>
      </c>
      <c r="AT207" s="210" t="s">
        <v>68</v>
      </c>
      <c r="AU207" s="210" t="s">
        <v>77</v>
      </c>
      <c r="AY207" s="209" t="s">
        <v>140</v>
      </c>
      <c r="BK207" s="211">
        <f>SUM(BK208:BK254)</f>
        <v>0</v>
      </c>
    </row>
    <row r="208" s="2" customFormat="1" ht="16.5" customHeight="1">
      <c r="A208" s="40"/>
      <c r="B208" s="41"/>
      <c r="C208" s="214" t="s">
        <v>360</v>
      </c>
      <c r="D208" s="214" t="s">
        <v>143</v>
      </c>
      <c r="E208" s="215" t="s">
        <v>361</v>
      </c>
      <c r="F208" s="216" t="s">
        <v>362</v>
      </c>
      <c r="G208" s="217" t="s">
        <v>156</v>
      </c>
      <c r="H208" s="218">
        <v>293.61200000000002</v>
      </c>
      <c r="I208" s="219"/>
      <c r="J208" s="220">
        <f>ROUND(I208*H208,2)</f>
        <v>0</v>
      </c>
      <c r="K208" s="216" t="s">
        <v>147</v>
      </c>
      <c r="L208" s="46"/>
      <c r="M208" s="221" t="s">
        <v>19</v>
      </c>
      <c r="N208" s="222" t="s">
        <v>41</v>
      </c>
      <c r="O208" s="86"/>
      <c r="P208" s="223">
        <f>O208*H208</f>
        <v>0</v>
      </c>
      <c r="Q208" s="223">
        <v>1.0000000000000001E-05</v>
      </c>
      <c r="R208" s="223">
        <f>Q208*H208</f>
        <v>0.0029361200000000004</v>
      </c>
      <c r="S208" s="223">
        <v>0.00012</v>
      </c>
      <c r="T208" s="224">
        <f>S208*H208</f>
        <v>0.035233440000000005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209</v>
      </c>
      <c r="AT208" s="225" t="s">
        <v>143</v>
      </c>
      <c r="AU208" s="225" t="s">
        <v>83</v>
      </c>
      <c r="AY208" s="19" t="s">
        <v>140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83</v>
      </c>
      <c r="BK208" s="226">
        <f>ROUND(I208*H208,2)</f>
        <v>0</v>
      </c>
      <c r="BL208" s="19" t="s">
        <v>209</v>
      </c>
      <c r="BM208" s="225" t="s">
        <v>363</v>
      </c>
    </row>
    <row r="209" s="2" customFormat="1">
      <c r="A209" s="40"/>
      <c r="B209" s="41"/>
      <c r="C209" s="42"/>
      <c r="D209" s="227" t="s">
        <v>150</v>
      </c>
      <c r="E209" s="42"/>
      <c r="F209" s="228" t="s">
        <v>364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150</v>
      </c>
      <c r="AU209" s="19" t="s">
        <v>83</v>
      </c>
    </row>
    <row r="210" s="13" customFormat="1">
      <c r="A210" s="13"/>
      <c r="B210" s="232"/>
      <c r="C210" s="233"/>
      <c r="D210" s="234" t="s">
        <v>152</v>
      </c>
      <c r="E210" s="235" t="s">
        <v>19</v>
      </c>
      <c r="F210" s="236" t="s">
        <v>365</v>
      </c>
      <c r="G210" s="233"/>
      <c r="H210" s="237">
        <v>35.063000000000002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152</v>
      </c>
      <c r="AU210" s="243" t="s">
        <v>83</v>
      </c>
      <c r="AV210" s="13" t="s">
        <v>83</v>
      </c>
      <c r="AW210" s="13" t="s">
        <v>31</v>
      </c>
      <c r="AX210" s="13" t="s">
        <v>69</v>
      </c>
      <c r="AY210" s="243" t="s">
        <v>140</v>
      </c>
    </row>
    <row r="211" s="13" customFormat="1">
      <c r="A211" s="13"/>
      <c r="B211" s="232"/>
      <c r="C211" s="233"/>
      <c r="D211" s="234" t="s">
        <v>152</v>
      </c>
      <c r="E211" s="235" t="s">
        <v>19</v>
      </c>
      <c r="F211" s="236" t="s">
        <v>366</v>
      </c>
      <c r="G211" s="233"/>
      <c r="H211" s="237">
        <v>-7.3799999999999999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152</v>
      </c>
      <c r="AU211" s="243" t="s">
        <v>83</v>
      </c>
      <c r="AV211" s="13" t="s">
        <v>83</v>
      </c>
      <c r="AW211" s="13" t="s">
        <v>31</v>
      </c>
      <c r="AX211" s="13" t="s">
        <v>69</v>
      </c>
      <c r="AY211" s="243" t="s">
        <v>140</v>
      </c>
    </row>
    <row r="212" s="13" customFormat="1">
      <c r="A212" s="13"/>
      <c r="B212" s="232"/>
      <c r="C212" s="233"/>
      <c r="D212" s="234" t="s">
        <v>152</v>
      </c>
      <c r="E212" s="235" t="s">
        <v>19</v>
      </c>
      <c r="F212" s="236" t="s">
        <v>367</v>
      </c>
      <c r="G212" s="233"/>
      <c r="H212" s="237">
        <v>9.2400000000000002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152</v>
      </c>
      <c r="AU212" s="243" t="s">
        <v>83</v>
      </c>
      <c r="AV212" s="13" t="s">
        <v>83</v>
      </c>
      <c r="AW212" s="13" t="s">
        <v>31</v>
      </c>
      <c r="AX212" s="13" t="s">
        <v>69</v>
      </c>
      <c r="AY212" s="243" t="s">
        <v>140</v>
      </c>
    </row>
    <row r="213" s="13" customFormat="1">
      <c r="A213" s="13"/>
      <c r="B213" s="232"/>
      <c r="C213" s="233"/>
      <c r="D213" s="234" t="s">
        <v>152</v>
      </c>
      <c r="E213" s="235" t="s">
        <v>19</v>
      </c>
      <c r="F213" s="236" t="s">
        <v>368</v>
      </c>
      <c r="G213" s="233"/>
      <c r="H213" s="237">
        <v>32.058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152</v>
      </c>
      <c r="AU213" s="243" t="s">
        <v>83</v>
      </c>
      <c r="AV213" s="13" t="s">
        <v>83</v>
      </c>
      <c r="AW213" s="13" t="s">
        <v>31</v>
      </c>
      <c r="AX213" s="13" t="s">
        <v>69</v>
      </c>
      <c r="AY213" s="243" t="s">
        <v>140</v>
      </c>
    </row>
    <row r="214" s="13" customFormat="1">
      <c r="A214" s="13"/>
      <c r="B214" s="232"/>
      <c r="C214" s="233"/>
      <c r="D214" s="234" t="s">
        <v>152</v>
      </c>
      <c r="E214" s="235" t="s">
        <v>19</v>
      </c>
      <c r="F214" s="236" t="s">
        <v>369</v>
      </c>
      <c r="G214" s="233"/>
      <c r="H214" s="237">
        <v>-4.0999999999999996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152</v>
      </c>
      <c r="AU214" s="243" t="s">
        <v>83</v>
      </c>
      <c r="AV214" s="13" t="s">
        <v>83</v>
      </c>
      <c r="AW214" s="13" t="s">
        <v>31</v>
      </c>
      <c r="AX214" s="13" t="s">
        <v>69</v>
      </c>
      <c r="AY214" s="243" t="s">
        <v>140</v>
      </c>
    </row>
    <row r="215" s="13" customFormat="1">
      <c r="A215" s="13"/>
      <c r="B215" s="232"/>
      <c r="C215" s="233"/>
      <c r="D215" s="234" t="s">
        <v>152</v>
      </c>
      <c r="E215" s="235" t="s">
        <v>19</v>
      </c>
      <c r="F215" s="236" t="s">
        <v>370</v>
      </c>
      <c r="G215" s="233"/>
      <c r="H215" s="237">
        <v>5.1479999999999997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152</v>
      </c>
      <c r="AU215" s="243" t="s">
        <v>83</v>
      </c>
      <c r="AV215" s="13" t="s">
        <v>83</v>
      </c>
      <c r="AW215" s="13" t="s">
        <v>31</v>
      </c>
      <c r="AX215" s="13" t="s">
        <v>69</v>
      </c>
      <c r="AY215" s="243" t="s">
        <v>140</v>
      </c>
    </row>
    <row r="216" s="13" customFormat="1">
      <c r="A216" s="13"/>
      <c r="B216" s="232"/>
      <c r="C216" s="233"/>
      <c r="D216" s="234" t="s">
        <v>152</v>
      </c>
      <c r="E216" s="235" t="s">
        <v>19</v>
      </c>
      <c r="F216" s="236" t="s">
        <v>371</v>
      </c>
      <c r="G216" s="233"/>
      <c r="H216" s="237">
        <v>51.590000000000003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152</v>
      </c>
      <c r="AU216" s="243" t="s">
        <v>83</v>
      </c>
      <c r="AV216" s="13" t="s">
        <v>83</v>
      </c>
      <c r="AW216" s="13" t="s">
        <v>31</v>
      </c>
      <c r="AX216" s="13" t="s">
        <v>69</v>
      </c>
      <c r="AY216" s="243" t="s">
        <v>140</v>
      </c>
    </row>
    <row r="217" s="13" customFormat="1">
      <c r="A217" s="13"/>
      <c r="B217" s="232"/>
      <c r="C217" s="233"/>
      <c r="D217" s="234" t="s">
        <v>152</v>
      </c>
      <c r="E217" s="235" t="s">
        <v>19</v>
      </c>
      <c r="F217" s="236" t="s">
        <v>372</v>
      </c>
      <c r="G217" s="233"/>
      <c r="H217" s="237">
        <v>-7.9199999999999999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152</v>
      </c>
      <c r="AU217" s="243" t="s">
        <v>83</v>
      </c>
      <c r="AV217" s="13" t="s">
        <v>83</v>
      </c>
      <c r="AW217" s="13" t="s">
        <v>31</v>
      </c>
      <c r="AX217" s="13" t="s">
        <v>69</v>
      </c>
      <c r="AY217" s="243" t="s">
        <v>140</v>
      </c>
    </row>
    <row r="218" s="13" customFormat="1">
      <c r="A218" s="13"/>
      <c r="B218" s="232"/>
      <c r="C218" s="233"/>
      <c r="D218" s="234" t="s">
        <v>152</v>
      </c>
      <c r="E218" s="235" t="s">
        <v>19</v>
      </c>
      <c r="F218" s="236" t="s">
        <v>373</v>
      </c>
      <c r="G218" s="233"/>
      <c r="H218" s="237">
        <v>51.755000000000003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152</v>
      </c>
      <c r="AU218" s="243" t="s">
        <v>83</v>
      </c>
      <c r="AV218" s="13" t="s">
        <v>83</v>
      </c>
      <c r="AW218" s="13" t="s">
        <v>31</v>
      </c>
      <c r="AX218" s="13" t="s">
        <v>69</v>
      </c>
      <c r="AY218" s="243" t="s">
        <v>140</v>
      </c>
    </row>
    <row r="219" s="13" customFormat="1">
      <c r="A219" s="13"/>
      <c r="B219" s="232"/>
      <c r="C219" s="233"/>
      <c r="D219" s="234" t="s">
        <v>152</v>
      </c>
      <c r="E219" s="235" t="s">
        <v>19</v>
      </c>
      <c r="F219" s="236" t="s">
        <v>374</v>
      </c>
      <c r="G219" s="233"/>
      <c r="H219" s="237">
        <v>-10.08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152</v>
      </c>
      <c r="AU219" s="243" t="s">
        <v>83</v>
      </c>
      <c r="AV219" s="13" t="s">
        <v>83</v>
      </c>
      <c r="AW219" s="13" t="s">
        <v>31</v>
      </c>
      <c r="AX219" s="13" t="s">
        <v>69</v>
      </c>
      <c r="AY219" s="243" t="s">
        <v>140</v>
      </c>
    </row>
    <row r="220" s="13" customFormat="1">
      <c r="A220" s="13"/>
      <c r="B220" s="232"/>
      <c r="C220" s="233"/>
      <c r="D220" s="234" t="s">
        <v>152</v>
      </c>
      <c r="E220" s="235" t="s">
        <v>19</v>
      </c>
      <c r="F220" s="236" t="s">
        <v>375</v>
      </c>
      <c r="G220" s="233"/>
      <c r="H220" s="237">
        <v>50.380000000000003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152</v>
      </c>
      <c r="AU220" s="243" t="s">
        <v>83</v>
      </c>
      <c r="AV220" s="13" t="s">
        <v>83</v>
      </c>
      <c r="AW220" s="13" t="s">
        <v>31</v>
      </c>
      <c r="AX220" s="13" t="s">
        <v>69</v>
      </c>
      <c r="AY220" s="243" t="s">
        <v>140</v>
      </c>
    </row>
    <row r="221" s="13" customFormat="1">
      <c r="A221" s="13"/>
      <c r="B221" s="232"/>
      <c r="C221" s="233"/>
      <c r="D221" s="234" t="s">
        <v>152</v>
      </c>
      <c r="E221" s="235" t="s">
        <v>19</v>
      </c>
      <c r="F221" s="236" t="s">
        <v>376</v>
      </c>
      <c r="G221" s="233"/>
      <c r="H221" s="237">
        <v>-3.96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152</v>
      </c>
      <c r="AU221" s="243" t="s">
        <v>83</v>
      </c>
      <c r="AV221" s="13" t="s">
        <v>83</v>
      </c>
      <c r="AW221" s="13" t="s">
        <v>31</v>
      </c>
      <c r="AX221" s="13" t="s">
        <v>69</v>
      </c>
      <c r="AY221" s="243" t="s">
        <v>140</v>
      </c>
    </row>
    <row r="222" s="13" customFormat="1">
      <c r="A222" s="13"/>
      <c r="B222" s="232"/>
      <c r="C222" s="233"/>
      <c r="D222" s="234" t="s">
        <v>152</v>
      </c>
      <c r="E222" s="235" t="s">
        <v>19</v>
      </c>
      <c r="F222" s="236" t="s">
        <v>377</v>
      </c>
      <c r="G222" s="233"/>
      <c r="H222" s="237">
        <v>48.923000000000002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152</v>
      </c>
      <c r="AU222" s="243" t="s">
        <v>83</v>
      </c>
      <c r="AV222" s="13" t="s">
        <v>83</v>
      </c>
      <c r="AW222" s="13" t="s">
        <v>31</v>
      </c>
      <c r="AX222" s="13" t="s">
        <v>69</v>
      </c>
      <c r="AY222" s="243" t="s">
        <v>140</v>
      </c>
    </row>
    <row r="223" s="13" customFormat="1">
      <c r="A223" s="13"/>
      <c r="B223" s="232"/>
      <c r="C223" s="233"/>
      <c r="D223" s="234" t="s">
        <v>152</v>
      </c>
      <c r="E223" s="235" t="s">
        <v>19</v>
      </c>
      <c r="F223" s="236" t="s">
        <v>378</v>
      </c>
      <c r="G223" s="233"/>
      <c r="H223" s="237">
        <v>-9.4000000000000004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152</v>
      </c>
      <c r="AU223" s="243" t="s">
        <v>83</v>
      </c>
      <c r="AV223" s="13" t="s">
        <v>83</v>
      </c>
      <c r="AW223" s="13" t="s">
        <v>31</v>
      </c>
      <c r="AX223" s="13" t="s">
        <v>69</v>
      </c>
      <c r="AY223" s="243" t="s">
        <v>140</v>
      </c>
    </row>
    <row r="224" s="13" customFormat="1">
      <c r="A224" s="13"/>
      <c r="B224" s="232"/>
      <c r="C224" s="233"/>
      <c r="D224" s="234" t="s">
        <v>152</v>
      </c>
      <c r="E224" s="235" t="s">
        <v>19</v>
      </c>
      <c r="F224" s="236" t="s">
        <v>379</v>
      </c>
      <c r="G224" s="233"/>
      <c r="H224" s="237">
        <v>18.260000000000002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152</v>
      </c>
      <c r="AU224" s="243" t="s">
        <v>83</v>
      </c>
      <c r="AV224" s="13" t="s">
        <v>83</v>
      </c>
      <c r="AW224" s="13" t="s">
        <v>31</v>
      </c>
      <c r="AX224" s="13" t="s">
        <v>69</v>
      </c>
      <c r="AY224" s="243" t="s">
        <v>140</v>
      </c>
    </row>
    <row r="225" s="13" customFormat="1">
      <c r="A225" s="13"/>
      <c r="B225" s="232"/>
      <c r="C225" s="233"/>
      <c r="D225" s="234" t="s">
        <v>152</v>
      </c>
      <c r="E225" s="235" t="s">
        <v>19</v>
      </c>
      <c r="F225" s="236" t="s">
        <v>380</v>
      </c>
      <c r="G225" s="233"/>
      <c r="H225" s="237">
        <v>-1.3999999999999999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152</v>
      </c>
      <c r="AU225" s="243" t="s">
        <v>83</v>
      </c>
      <c r="AV225" s="13" t="s">
        <v>83</v>
      </c>
      <c r="AW225" s="13" t="s">
        <v>31</v>
      </c>
      <c r="AX225" s="13" t="s">
        <v>69</v>
      </c>
      <c r="AY225" s="243" t="s">
        <v>140</v>
      </c>
    </row>
    <row r="226" s="13" customFormat="1">
      <c r="A226" s="13"/>
      <c r="B226" s="232"/>
      <c r="C226" s="233"/>
      <c r="D226" s="234" t="s">
        <v>152</v>
      </c>
      <c r="E226" s="235" t="s">
        <v>19</v>
      </c>
      <c r="F226" s="236" t="s">
        <v>381</v>
      </c>
      <c r="G226" s="233"/>
      <c r="H226" s="237">
        <v>28.984999999999999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152</v>
      </c>
      <c r="AU226" s="243" t="s">
        <v>83</v>
      </c>
      <c r="AV226" s="13" t="s">
        <v>83</v>
      </c>
      <c r="AW226" s="13" t="s">
        <v>31</v>
      </c>
      <c r="AX226" s="13" t="s">
        <v>69</v>
      </c>
      <c r="AY226" s="243" t="s">
        <v>140</v>
      </c>
    </row>
    <row r="227" s="13" customFormat="1">
      <c r="A227" s="13"/>
      <c r="B227" s="232"/>
      <c r="C227" s="233"/>
      <c r="D227" s="234" t="s">
        <v>152</v>
      </c>
      <c r="E227" s="235" t="s">
        <v>19</v>
      </c>
      <c r="F227" s="236" t="s">
        <v>382</v>
      </c>
      <c r="G227" s="233"/>
      <c r="H227" s="237">
        <v>-4.0999999999999996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152</v>
      </c>
      <c r="AU227" s="243" t="s">
        <v>83</v>
      </c>
      <c r="AV227" s="13" t="s">
        <v>83</v>
      </c>
      <c r="AW227" s="13" t="s">
        <v>31</v>
      </c>
      <c r="AX227" s="13" t="s">
        <v>69</v>
      </c>
      <c r="AY227" s="243" t="s">
        <v>140</v>
      </c>
    </row>
    <row r="228" s="13" customFormat="1">
      <c r="A228" s="13"/>
      <c r="B228" s="232"/>
      <c r="C228" s="233"/>
      <c r="D228" s="234" t="s">
        <v>152</v>
      </c>
      <c r="E228" s="235" t="s">
        <v>19</v>
      </c>
      <c r="F228" s="236" t="s">
        <v>383</v>
      </c>
      <c r="G228" s="233"/>
      <c r="H228" s="237">
        <v>13.75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152</v>
      </c>
      <c r="AU228" s="243" t="s">
        <v>83</v>
      </c>
      <c r="AV228" s="13" t="s">
        <v>83</v>
      </c>
      <c r="AW228" s="13" t="s">
        <v>31</v>
      </c>
      <c r="AX228" s="13" t="s">
        <v>69</v>
      </c>
      <c r="AY228" s="243" t="s">
        <v>140</v>
      </c>
    </row>
    <row r="229" s="13" customFormat="1">
      <c r="A229" s="13"/>
      <c r="B229" s="232"/>
      <c r="C229" s="233"/>
      <c r="D229" s="234" t="s">
        <v>152</v>
      </c>
      <c r="E229" s="235" t="s">
        <v>19</v>
      </c>
      <c r="F229" s="236" t="s">
        <v>384</v>
      </c>
      <c r="G229" s="233"/>
      <c r="H229" s="237">
        <v>-3.2000000000000002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152</v>
      </c>
      <c r="AU229" s="243" t="s">
        <v>83</v>
      </c>
      <c r="AV229" s="13" t="s">
        <v>83</v>
      </c>
      <c r="AW229" s="13" t="s">
        <v>31</v>
      </c>
      <c r="AX229" s="13" t="s">
        <v>69</v>
      </c>
      <c r="AY229" s="243" t="s">
        <v>140</v>
      </c>
    </row>
    <row r="230" s="14" customFormat="1">
      <c r="A230" s="14"/>
      <c r="B230" s="244"/>
      <c r="C230" s="245"/>
      <c r="D230" s="234" t="s">
        <v>152</v>
      </c>
      <c r="E230" s="246" t="s">
        <v>19</v>
      </c>
      <c r="F230" s="247" t="s">
        <v>169</v>
      </c>
      <c r="G230" s="245"/>
      <c r="H230" s="248">
        <v>293.61200000000002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152</v>
      </c>
      <c r="AU230" s="254" t="s">
        <v>83</v>
      </c>
      <c r="AV230" s="14" t="s">
        <v>148</v>
      </c>
      <c r="AW230" s="14" t="s">
        <v>31</v>
      </c>
      <c r="AX230" s="14" t="s">
        <v>77</v>
      </c>
      <c r="AY230" s="254" t="s">
        <v>140</v>
      </c>
    </row>
    <row r="231" s="2" customFormat="1" ht="16.5" customHeight="1">
      <c r="A231" s="40"/>
      <c r="B231" s="41"/>
      <c r="C231" s="214" t="s">
        <v>385</v>
      </c>
      <c r="D231" s="214" t="s">
        <v>143</v>
      </c>
      <c r="E231" s="215" t="s">
        <v>386</v>
      </c>
      <c r="F231" s="216" t="s">
        <v>387</v>
      </c>
      <c r="G231" s="217" t="s">
        <v>156</v>
      </c>
      <c r="H231" s="218">
        <v>223.583</v>
      </c>
      <c r="I231" s="219"/>
      <c r="J231" s="220">
        <f>ROUND(I231*H231,2)</f>
        <v>0</v>
      </c>
      <c r="K231" s="216" t="s">
        <v>147</v>
      </c>
      <c r="L231" s="46"/>
      <c r="M231" s="221" t="s">
        <v>19</v>
      </c>
      <c r="N231" s="222" t="s">
        <v>41</v>
      </c>
      <c r="O231" s="86"/>
      <c r="P231" s="223">
        <f>O231*H231</f>
        <v>0</v>
      </c>
      <c r="Q231" s="223">
        <v>0.001</v>
      </c>
      <c r="R231" s="223">
        <f>Q231*H231</f>
        <v>0.223583</v>
      </c>
      <c r="S231" s="223">
        <v>0.00031</v>
      </c>
      <c r="T231" s="224">
        <f>S231*H231</f>
        <v>0.069310730000000001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209</v>
      </c>
      <c r="AT231" s="225" t="s">
        <v>143</v>
      </c>
      <c r="AU231" s="225" t="s">
        <v>83</v>
      </c>
      <c r="AY231" s="19" t="s">
        <v>140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83</v>
      </c>
      <c r="BK231" s="226">
        <f>ROUND(I231*H231,2)</f>
        <v>0</v>
      </c>
      <c r="BL231" s="19" t="s">
        <v>209</v>
      </c>
      <c r="BM231" s="225" t="s">
        <v>388</v>
      </c>
    </row>
    <row r="232" s="2" customFormat="1">
      <c r="A232" s="40"/>
      <c r="B232" s="41"/>
      <c r="C232" s="42"/>
      <c r="D232" s="227" t="s">
        <v>150</v>
      </c>
      <c r="E232" s="42"/>
      <c r="F232" s="228" t="s">
        <v>389</v>
      </c>
      <c r="G232" s="42"/>
      <c r="H232" s="42"/>
      <c r="I232" s="229"/>
      <c r="J232" s="42"/>
      <c r="K232" s="42"/>
      <c r="L232" s="46"/>
      <c r="M232" s="230"/>
      <c r="N232" s="231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150</v>
      </c>
      <c r="AU232" s="19" t="s">
        <v>83</v>
      </c>
    </row>
    <row r="233" s="13" customFormat="1">
      <c r="A233" s="13"/>
      <c r="B233" s="232"/>
      <c r="C233" s="233"/>
      <c r="D233" s="234" t="s">
        <v>152</v>
      </c>
      <c r="E233" s="235" t="s">
        <v>19</v>
      </c>
      <c r="F233" s="236" t="s">
        <v>371</v>
      </c>
      <c r="G233" s="233"/>
      <c r="H233" s="237">
        <v>51.590000000000003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152</v>
      </c>
      <c r="AU233" s="243" t="s">
        <v>83</v>
      </c>
      <c r="AV233" s="13" t="s">
        <v>83</v>
      </c>
      <c r="AW233" s="13" t="s">
        <v>31</v>
      </c>
      <c r="AX233" s="13" t="s">
        <v>69</v>
      </c>
      <c r="AY233" s="243" t="s">
        <v>140</v>
      </c>
    </row>
    <row r="234" s="13" customFormat="1">
      <c r="A234" s="13"/>
      <c r="B234" s="232"/>
      <c r="C234" s="233"/>
      <c r="D234" s="234" t="s">
        <v>152</v>
      </c>
      <c r="E234" s="235" t="s">
        <v>19</v>
      </c>
      <c r="F234" s="236" t="s">
        <v>372</v>
      </c>
      <c r="G234" s="233"/>
      <c r="H234" s="237">
        <v>-7.9199999999999999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152</v>
      </c>
      <c r="AU234" s="243" t="s">
        <v>83</v>
      </c>
      <c r="AV234" s="13" t="s">
        <v>83</v>
      </c>
      <c r="AW234" s="13" t="s">
        <v>31</v>
      </c>
      <c r="AX234" s="13" t="s">
        <v>69</v>
      </c>
      <c r="AY234" s="243" t="s">
        <v>140</v>
      </c>
    </row>
    <row r="235" s="13" customFormat="1">
      <c r="A235" s="13"/>
      <c r="B235" s="232"/>
      <c r="C235" s="233"/>
      <c r="D235" s="234" t="s">
        <v>152</v>
      </c>
      <c r="E235" s="235" t="s">
        <v>19</v>
      </c>
      <c r="F235" s="236" t="s">
        <v>373</v>
      </c>
      <c r="G235" s="233"/>
      <c r="H235" s="237">
        <v>51.755000000000003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152</v>
      </c>
      <c r="AU235" s="243" t="s">
        <v>83</v>
      </c>
      <c r="AV235" s="13" t="s">
        <v>83</v>
      </c>
      <c r="AW235" s="13" t="s">
        <v>31</v>
      </c>
      <c r="AX235" s="13" t="s">
        <v>69</v>
      </c>
      <c r="AY235" s="243" t="s">
        <v>140</v>
      </c>
    </row>
    <row r="236" s="13" customFormat="1">
      <c r="A236" s="13"/>
      <c r="B236" s="232"/>
      <c r="C236" s="233"/>
      <c r="D236" s="234" t="s">
        <v>152</v>
      </c>
      <c r="E236" s="235" t="s">
        <v>19</v>
      </c>
      <c r="F236" s="236" t="s">
        <v>374</v>
      </c>
      <c r="G236" s="233"/>
      <c r="H236" s="237">
        <v>-10.08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152</v>
      </c>
      <c r="AU236" s="243" t="s">
        <v>83</v>
      </c>
      <c r="AV236" s="13" t="s">
        <v>83</v>
      </c>
      <c r="AW236" s="13" t="s">
        <v>31</v>
      </c>
      <c r="AX236" s="13" t="s">
        <v>69</v>
      </c>
      <c r="AY236" s="243" t="s">
        <v>140</v>
      </c>
    </row>
    <row r="237" s="13" customFormat="1">
      <c r="A237" s="13"/>
      <c r="B237" s="232"/>
      <c r="C237" s="233"/>
      <c r="D237" s="234" t="s">
        <v>152</v>
      </c>
      <c r="E237" s="235" t="s">
        <v>19</v>
      </c>
      <c r="F237" s="236" t="s">
        <v>375</v>
      </c>
      <c r="G237" s="233"/>
      <c r="H237" s="237">
        <v>50.380000000000003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152</v>
      </c>
      <c r="AU237" s="243" t="s">
        <v>83</v>
      </c>
      <c r="AV237" s="13" t="s">
        <v>83</v>
      </c>
      <c r="AW237" s="13" t="s">
        <v>31</v>
      </c>
      <c r="AX237" s="13" t="s">
        <v>69</v>
      </c>
      <c r="AY237" s="243" t="s">
        <v>140</v>
      </c>
    </row>
    <row r="238" s="13" customFormat="1">
      <c r="A238" s="13"/>
      <c r="B238" s="232"/>
      <c r="C238" s="233"/>
      <c r="D238" s="234" t="s">
        <v>152</v>
      </c>
      <c r="E238" s="235" t="s">
        <v>19</v>
      </c>
      <c r="F238" s="236" t="s">
        <v>376</v>
      </c>
      <c r="G238" s="233"/>
      <c r="H238" s="237">
        <v>-3.96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152</v>
      </c>
      <c r="AU238" s="243" t="s">
        <v>83</v>
      </c>
      <c r="AV238" s="13" t="s">
        <v>83</v>
      </c>
      <c r="AW238" s="13" t="s">
        <v>31</v>
      </c>
      <c r="AX238" s="13" t="s">
        <v>69</v>
      </c>
      <c r="AY238" s="243" t="s">
        <v>140</v>
      </c>
    </row>
    <row r="239" s="13" customFormat="1">
      <c r="A239" s="13"/>
      <c r="B239" s="232"/>
      <c r="C239" s="233"/>
      <c r="D239" s="234" t="s">
        <v>152</v>
      </c>
      <c r="E239" s="235" t="s">
        <v>19</v>
      </c>
      <c r="F239" s="236" t="s">
        <v>377</v>
      </c>
      <c r="G239" s="233"/>
      <c r="H239" s="237">
        <v>48.923000000000002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152</v>
      </c>
      <c r="AU239" s="243" t="s">
        <v>83</v>
      </c>
      <c r="AV239" s="13" t="s">
        <v>83</v>
      </c>
      <c r="AW239" s="13" t="s">
        <v>31</v>
      </c>
      <c r="AX239" s="13" t="s">
        <v>69</v>
      </c>
      <c r="AY239" s="243" t="s">
        <v>140</v>
      </c>
    </row>
    <row r="240" s="13" customFormat="1">
      <c r="A240" s="13"/>
      <c r="B240" s="232"/>
      <c r="C240" s="233"/>
      <c r="D240" s="234" t="s">
        <v>152</v>
      </c>
      <c r="E240" s="235" t="s">
        <v>19</v>
      </c>
      <c r="F240" s="236" t="s">
        <v>378</v>
      </c>
      <c r="G240" s="233"/>
      <c r="H240" s="237">
        <v>-9.4000000000000004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152</v>
      </c>
      <c r="AU240" s="243" t="s">
        <v>83</v>
      </c>
      <c r="AV240" s="13" t="s">
        <v>83</v>
      </c>
      <c r="AW240" s="13" t="s">
        <v>31</v>
      </c>
      <c r="AX240" s="13" t="s">
        <v>69</v>
      </c>
      <c r="AY240" s="243" t="s">
        <v>140</v>
      </c>
    </row>
    <row r="241" s="13" customFormat="1">
      <c r="A241" s="13"/>
      <c r="B241" s="232"/>
      <c r="C241" s="233"/>
      <c r="D241" s="234" t="s">
        <v>152</v>
      </c>
      <c r="E241" s="235" t="s">
        <v>19</v>
      </c>
      <c r="F241" s="236" t="s">
        <v>379</v>
      </c>
      <c r="G241" s="233"/>
      <c r="H241" s="237">
        <v>18.260000000000002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152</v>
      </c>
      <c r="AU241" s="243" t="s">
        <v>83</v>
      </c>
      <c r="AV241" s="13" t="s">
        <v>83</v>
      </c>
      <c r="AW241" s="13" t="s">
        <v>31</v>
      </c>
      <c r="AX241" s="13" t="s">
        <v>69</v>
      </c>
      <c r="AY241" s="243" t="s">
        <v>140</v>
      </c>
    </row>
    <row r="242" s="13" customFormat="1">
      <c r="A242" s="13"/>
      <c r="B242" s="232"/>
      <c r="C242" s="233"/>
      <c r="D242" s="234" t="s">
        <v>152</v>
      </c>
      <c r="E242" s="235" t="s">
        <v>19</v>
      </c>
      <c r="F242" s="236" t="s">
        <v>380</v>
      </c>
      <c r="G242" s="233"/>
      <c r="H242" s="237">
        <v>-1.3999999999999999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152</v>
      </c>
      <c r="AU242" s="243" t="s">
        <v>83</v>
      </c>
      <c r="AV242" s="13" t="s">
        <v>83</v>
      </c>
      <c r="AW242" s="13" t="s">
        <v>31</v>
      </c>
      <c r="AX242" s="13" t="s">
        <v>69</v>
      </c>
      <c r="AY242" s="243" t="s">
        <v>140</v>
      </c>
    </row>
    <row r="243" s="13" customFormat="1">
      <c r="A243" s="13"/>
      <c r="B243" s="232"/>
      <c r="C243" s="233"/>
      <c r="D243" s="234" t="s">
        <v>152</v>
      </c>
      <c r="E243" s="235" t="s">
        <v>19</v>
      </c>
      <c r="F243" s="236" t="s">
        <v>381</v>
      </c>
      <c r="G243" s="233"/>
      <c r="H243" s="237">
        <v>28.984999999999999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152</v>
      </c>
      <c r="AU243" s="243" t="s">
        <v>83</v>
      </c>
      <c r="AV243" s="13" t="s">
        <v>83</v>
      </c>
      <c r="AW243" s="13" t="s">
        <v>31</v>
      </c>
      <c r="AX243" s="13" t="s">
        <v>69</v>
      </c>
      <c r="AY243" s="243" t="s">
        <v>140</v>
      </c>
    </row>
    <row r="244" s="13" customFormat="1">
      <c r="A244" s="13"/>
      <c r="B244" s="232"/>
      <c r="C244" s="233"/>
      <c r="D244" s="234" t="s">
        <v>152</v>
      </c>
      <c r="E244" s="235" t="s">
        <v>19</v>
      </c>
      <c r="F244" s="236" t="s">
        <v>382</v>
      </c>
      <c r="G244" s="233"/>
      <c r="H244" s="237">
        <v>-4.0999999999999996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152</v>
      </c>
      <c r="AU244" s="243" t="s">
        <v>83</v>
      </c>
      <c r="AV244" s="13" t="s">
        <v>83</v>
      </c>
      <c r="AW244" s="13" t="s">
        <v>31</v>
      </c>
      <c r="AX244" s="13" t="s">
        <v>69</v>
      </c>
      <c r="AY244" s="243" t="s">
        <v>140</v>
      </c>
    </row>
    <row r="245" s="13" customFormat="1">
      <c r="A245" s="13"/>
      <c r="B245" s="232"/>
      <c r="C245" s="233"/>
      <c r="D245" s="234" t="s">
        <v>152</v>
      </c>
      <c r="E245" s="235" t="s">
        <v>19</v>
      </c>
      <c r="F245" s="236" t="s">
        <v>383</v>
      </c>
      <c r="G245" s="233"/>
      <c r="H245" s="237">
        <v>13.75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152</v>
      </c>
      <c r="AU245" s="243" t="s">
        <v>83</v>
      </c>
      <c r="AV245" s="13" t="s">
        <v>83</v>
      </c>
      <c r="AW245" s="13" t="s">
        <v>31</v>
      </c>
      <c r="AX245" s="13" t="s">
        <v>69</v>
      </c>
      <c r="AY245" s="243" t="s">
        <v>140</v>
      </c>
    </row>
    <row r="246" s="13" customFormat="1">
      <c r="A246" s="13"/>
      <c r="B246" s="232"/>
      <c r="C246" s="233"/>
      <c r="D246" s="234" t="s">
        <v>152</v>
      </c>
      <c r="E246" s="235" t="s">
        <v>19</v>
      </c>
      <c r="F246" s="236" t="s">
        <v>384</v>
      </c>
      <c r="G246" s="233"/>
      <c r="H246" s="237">
        <v>-3.2000000000000002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152</v>
      </c>
      <c r="AU246" s="243" t="s">
        <v>83</v>
      </c>
      <c r="AV246" s="13" t="s">
        <v>83</v>
      </c>
      <c r="AW246" s="13" t="s">
        <v>31</v>
      </c>
      <c r="AX246" s="13" t="s">
        <v>69</v>
      </c>
      <c r="AY246" s="243" t="s">
        <v>140</v>
      </c>
    </row>
    <row r="247" s="14" customFormat="1">
      <c r="A247" s="14"/>
      <c r="B247" s="244"/>
      <c r="C247" s="245"/>
      <c r="D247" s="234" t="s">
        <v>152</v>
      </c>
      <c r="E247" s="246" t="s">
        <v>19</v>
      </c>
      <c r="F247" s="247" t="s">
        <v>169</v>
      </c>
      <c r="G247" s="245"/>
      <c r="H247" s="248">
        <v>223.583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152</v>
      </c>
      <c r="AU247" s="254" t="s">
        <v>83</v>
      </c>
      <c r="AV247" s="14" t="s">
        <v>148</v>
      </c>
      <c r="AW247" s="14" t="s">
        <v>31</v>
      </c>
      <c r="AX247" s="14" t="s">
        <v>77</v>
      </c>
      <c r="AY247" s="254" t="s">
        <v>140</v>
      </c>
    </row>
    <row r="248" s="2" customFormat="1" ht="16.5" customHeight="1">
      <c r="A248" s="40"/>
      <c r="B248" s="41"/>
      <c r="C248" s="214" t="s">
        <v>390</v>
      </c>
      <c r="D248" s="214" t="s">
        <v>143</v>
      </c>
      <c r="E248" s="215" t="s">
        <v>391</v>
      </c>
      <c r="F248" s="216" t="s">
        <v>392</v>
      </c>
      <c r="G248" s="217" t="s">
        <v>156</v>
      </c>
      <c r="H248" s="218">
        <v>42.345999999999997</v>
      </c>
      <c r="I248" s="219"/>
      <c r="J248" s="220">
        <f>ROUND(I248*H248,2)</f>
        <v>0</v>
      </c>
      <c r="K248" s="216" t="s">
        <v>147</v>
      </c>
      <c r="L248" s="46"/>
      <c r="M248" s="221" t="s">
        <v>19</v>
      </c>
      <c r="N248" s="222" t="s">
        <v>41</v>
      </c>
      <c r="O248" s="86"/>
      <c r="P248" s="223">
        <f>O248*H248</f>
        <v>0</v>
      </c>
      <c r="Q248" s="223">
        <v>0.001</v>
      </c>
      <c r="R248" s="223">
        <f>Q248*H248</f>
        <v>0.042345999999999995</v>
      </c>
      <c r="S248" s="223">
        <v>0.00031</v>
      </c>
      <c r="T248" s="224">
        <f>S248*H248</f>
        <v>0.013127259999999998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209</v>
      </c>
      <c r="AT248" s="225" t="s">
        <v>143</v>
      </c>
      <c r="AU248" s="225" t="s">
        <v>83</v>
      </c>
      <c r="AY248" s="19" t="s">
        <v>140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83</v>
      </c>
      <c r="BK248" s="226">
        <f>ROUND(I248*H248,2)</f>
        <v>0</v>
      </c>
      <c r="BL248" s="19" t="s">
        <v>209</v>
      </c>
      <c r="BM248" s="225" t="s">
        <v>393</v>
      </c>
    </row>
    <row r="249" s="2" customFormat="1">
      <c r="A249" s="40"/>
      <c r="B249" s="41"/>
      <c r="C249" s="42"/>
      <c r="D249" s="227" t="s">
        <v>150</v>
      </c>
      <c r="E249" s="42"/>
      <c r="F249" s="228" t="s">
        <v>394</v>
      </c>
      <c r="G249" s="42"/>
      <c r="H249" s="42"/>
      <c r="I249" s="229"/>
      <c r="J249" s="42"/>
      <c r="K249" s="42"/>
      <c r="L249" s="46"/>
      <c r="M249" s="230"/>
      <c r="N249" s="231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150</v>
      </c>
      <c r="AU249" s="19" t="s">
        <v>83</v>
      </c>
    </row>
    <row r="250" s="13" customFormat="1">
      <c r="A250" s="13"/>
      <c r="B250" s="232"/>
      <c r="C250" s="233"/>
      <c r="D250" s="234" t="s">
        <v>152</v>
      </c>
      <c r="E250" s="235" t="s">
        <v>19</v>
      </c>
      <c r="F250" s="236" t="s">
        <v>367</v>
      </c>
      <c r="G250" s="233"/>
      <c r="H250" s="237">
        <v>9.2400000000000002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152</v>
      </c>
      <c r="AU250" s="243" t="s">
        <v>83</v>
      </c>
      <c r="AV250" s="13" t="s">
        <v>83</v>
      </c>
      <c r="AW250" s="13" t="s">
        <v>31</v>
      </c>
      <c r="AX250" s="13" t="s">
        <v>69</v>
      </c>
      <c r="AY250" s="243" t="s">
        <v>140</v>
      </c>
    </row>
    <row r="251" s="13" customFormat="1">
      <c r="A251" s="13"/>
      <c r="B251" s="232"/>
      <c r="C251" s="233"/>
      <c r="D251" s="234" t="s">
        <v>152</v>
      </c>
      <c r="E251" s="235" t="s">
        <v>19</v>
      </c>
      <c r="F251" s="236" t="s">
        <v>368</v>
      </c>
      <c r="G251" s="233"/>
      <c r="H251" s="237">
        <v>32.058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152</v>
      </c>
      <c r="AU251" s="243" t="s">
        <v>83</v>
      </c>
      <c r="AV251" s="13" t="s">
        <v>83</v>
      </c>
      <c r="AW251" s="13" t="s">
        <v>31</v>
      </c>
      <c r="AX251" s="13" t="s">
        <v>69</v>
      </c>
      <c r="AY251" s="243" t="s">
        <v>140</v>
      </c>
    </row>
    <row r="252" s="13" customFormat="1">
      <c r="A252" s="13"/>
      <c r="B252" s="232"/>
      <c r="C252" s="233"/>
      <c r="D252" s="234" t="s">
        <v>152</v>
      </c>
      <c r="E252" s="235" t="s">
        <v>19</v>
      </c>
      <c r="F252" s="236" t="s">
        <v>369</v>
      </c>
      <c r="G252" s="233"/>
      <c r="H252" s="237">
        <v>-4.0999999999999996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152</v>
      </c>
      <c r="AU252" s="243" t="s">
        <v>83</v>
      </c>
      <c r="AV252" s="13" t="s">
        <v>83</v>
      </c>
      <c r="AW252" s="13" t="s">
        <v>31</v>
      </c>
      <c r="AX252" s="13" t="s">
        <v>69</v>
      </c>
      <c r="AY252" s="243" t="s">
        <v>140</v>
      </c>
    </row>
    <row r="253" s="13" customFormat="1">
      <c r="A253" s="13"/>
      <c r="B253" s="232"/>
      <c r="C253" s="233"/>
      <c r="D253" s="234" t="s">
        <v>152</v>
      </c>
      <c r="E253" s="235" t="s">
        <v>19</v>
      </c>
      <c r="F253" s="236" t="s">
        <v>370</v>
      </c>
      <c r="G253" s="233"/>
      <c r="H253" s="237">
        <v>5.1479999999999997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152</v>
      </c>
      <c r="AU253" s="243" t="s">
        <v>83</v>
      </c>
      <c r="AV253" s="13" t="s">
        <v>83</v>
      </c>
      <c r="AW253" s="13" t="s">
        <v>31</v>
      </c>
      <c r="AX253" s="13" t="s">
        <v>69</v>
      </c>
      <c r="AY253" s="243" t="s">
        <v>140</v>
      </c>
    </row>
    <row r="254" s="14" customFormat="1">
      <c r="A254" s="14"/>
      <c r="B254" s="244"/>
      <c r="C254" s="245"/>
      <c r="D254" s="234" t="s">
        <v>152</v>
      </c>
      <c r="E254" s="246" t="s">
        <v>19</v>
      </c>
      <c r="F254" s="247" t="s">
        <v>169</v>
      </c>
      <c r="G254" s="245"/>
      <c r="H254" s="248">
        <v>42.346000000000004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152</v>
      </c>
      <c r="AU254" s="254" t="s">
        <v>83</v>
      </c>
      <c r="AV254" s="14" t="s">
        <v>148</v>
      </c>
      <c r="AW254" s="14" t="s">
        <v>31</v>
      </c>
      <c r="AX254" s="14" t="s">
        <v>77</v>
      </c>
      <c r="AY254" s="254" t="s">
        <v>140</v>
      </c>
    </row>
    <row r="255" s="12" customFormat="1" ht="25.92" customHeight="1">
      <c r="A255" s="12"/>
      <c r="B255" s="198"/>
      <c r="C255" s="199"/>
      <c r="D255" s="200" t="s">
        <v>68</v>
      </c>
      <c r="E255" s="201" t="s">
        <v>395</v>
      </c>
      <c r="F255" s="201" t="s">
        <v>396</v>
      </c>
      <c r="G255" s="199"/>
      <c r="H255" s="199"/>
      <c r="I255" s="202"/>
      <c r="J255" s="203">
        <f>BK255</f>
        <v>0</v>
      </c>
      <c r="K255" s="199"/>
      <c r="L255" s="204"/>
      <c r="M255" s="205"/>
      <c r="N255" s="206"/>
      <c r="O255" s="206"/>
      <c r="P255" s="207">
        <f>P256</f>
        <v>0</v>
      </c>
      <c r="Q255" s="206"/>
      <c r="R255" s="207">
        <f>R256</f>
        <v>0</v>
      </c>
      <c r="S255" s="206"/>
      <c r="T255" s="208">
        <f>T256</f>
        <v>0.049000000000000002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9" t="s">
        <v>160</v>
      </c>
      <c r="AT255" s="210" t="s">
        <v>68</v>
      </c>
      <c r="AU255" s="210" t="s">
        <v>69</v>
      </c>
      <c r="AY255" s="209" t="s">
        <v>140</v>
      </c>
      <c r="BK255" s="211">
        <f>BK256</f>
        <v>0</v>
      </c>
    </row>
    <row r="256" s="12" customFormat="1" ht="22.8" customHeight="1">
      <c r="A256" s="12"/>
      <c r="B256" s="198"/>
      <c r="C256" s="199"/>
      <c r="D256" s="200" t="s">
        <v>68</v>
      </c>
      <c r="E256" s="212" t="s">
        <v>397</v>
      </c>
      <c r="F256" s="212" t="s">
        <v>398</v>
      </c>
      <c r="G256" s="199"/>
      <c r="H256" s="199"/>
      <c r="I256" s="202"/>
      <c r="J256" s="213">
        <f>BK256</f>
        <v>0</v>
      </c>
      <c r="K256" s="199"/>
      <c r="L256" s="204"/>
      <c r="M256" s="205"/>
      <c r="N256" s="206"/>
      <c r="O256" s="206"/>
      <c r="P256" s="207">
        <f>SUM(P257:P258)</f>
        <v>0</v>
      </c>
      <c r="Q256" s="206"/>
      <c r="R256" s="207">
        <f>SUM(R257:R258)</f>
        <v>0</v>
      </c>
      <c r="S256" s="206"/>
      <c r="T256" s="208">
        <f>SUM(T257:T258)</f>
        <v>0.049000000000000002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9" t="s">
        <v>160</v>
      </c>
      <c r="AT256" s="210" t="s">
        <v>68</v>
      </c>
      <c r="AU256" s="210" t="s">
        <v>77</v>
      </c>
      <c r="AY256" s="209" t="s">
        <v>140</v>
      </c>
      <c r="BK256" s="211">
        <f>SUM(BK257:BK258)</f>
        <v>0</v>
      </c>
    </row>
    <row r="257" s="2" customFormat="1" ht="24.15" customHeight="1">
      <c r="A257" s="40"/>
      <c r="B257" s="41"/>
      <c r="C257" s="214" t="s">
        <v>399</v>
      </c>
      <c r="D257" s="214" t="s">
        <v>143</v>
      </c>
      <c r="E257" s="215" t="s">
        <v>400</v>
      </c>
      <c r="F257" s="216" t="s">
        <v>401</v>
      </c>
      <c r="G257" s="217" t="s">
        <v>281</v>
      </c>
      <c r="H257" s="218">
        <v>1</v>
      </c>
      <c r="I257" s="219"/>
      <c r="J257" s="220">
        <f>ROUND(I257*H257,2)</f>
        <v>0</v>
      </c>
      <c r="K257" s="216" t="s">
        <v>147</v>
      </c>
      <c r="L257" s="46"/>
      <c r="M257" s="221" t="s">
        <v>19</v>
      </c>
      <c r="N257" s="222" t="s">
        <v>41</v>
      </c>
      <c r="O257" s="86"/>
      <c r="P257" s="223">
        <f>O257*H257</f>
        <v>0</v>
      </c>
      <c r="Q257" s="223">
        <v>0</v>
      </c>
      <c r="R257" s="223">
        <f>Q257*H257</f>
        <v>0</v>
      </c>
      <c r="S257" s="223">
        <v>0.049000000000000002</v>
      </c>
      <c r="T257" s="224">
        <f>S257*H257</f>
        <v>0.049000000000000002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402</v>
      </c>
      <c r="AT257" s="225" t="s">
        <v>143</v>
      </c>
      <c r="AU257" s="225" t="s">
        <v>83</v>
      </c>
      <c r="AY257" s="19" t="s">
        <v>140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83</v>
      </c>
      <c r="BK257" s="226">
        <f>ROUND(I257*H257,2)</f>
        <v>0</v>
      </c>
      <c r="BL257" s="19" t="s">
        <v>402</v>
      </c>
      <c r="BM257" s="225" t="s">
        <v>403</v>
      </c>
    </row>
    <row r="258" s="2" customFormat="1">
      <c r="A258" s="40"/>
      <c r="B258" s="41"/>
      <c r="C258" s="42"/>
      <c r="D258" s="227" t="s">
        <v>150</v>
      </c>
      <c r="E258" s="42"/>
      <c r="F258" s="228" t="s">
        <v>404</v>
      </c>
      <c r="G258" s="42"/>
      <c r="H258" s="42"/>
      <c r="I258" s="229"/>
      <c r="J258" s="42"/>
      <c r="K258" s="42"/>
      <c r="L258" s="46"/>
      <c r="M258" s="255"/>
      <c r="N258" s="256"/>
      <c r="O258" s="257"/>
      <c r="P258" s="257"/>
      <c r="Q258" s="257"/>
      <c r="R258" s="257"/>
      <c r="S258" s="257"/>
      <c r="T258" s="258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150</v>
      </c>
      <c r="AU258" s="19" t="s">
        <v>83</v>
      </c>
    </row>
    <row r="259" s="2" customFormat="1" ht="6.96" customHeight="1">
      <c r="A259" s="40"/>
      <c r="B259" s="61"/>
      <c r="C259" s="62"/>
      <c r="D259" s="62"/>
      <c r="E259" s="62"/>
      <c r="F259" s="62"/>
      <c r="G259" s="62"/>
      <c r="H259" s="62"/>
      <c r="I259" s="62"/>
      <c r="J259" s="62"/>
      <c r="K259" s="62"/>
      <c r="L259" s="46"/>
      <c r="M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</row>
  </sheetData>
  <sheetProtection sheet="1" autoFilter="0" formatColumns="0" formatRows="0" objects="1" scenarios="1" spinCount="100000" saltValue="4l5s4HsIqMExzs16wdgjVmKhRGR0kepYyvIy6cmy08HyEpc4z/CbgVXWtRNANrlMftaaareZxjLKj6FJEl05SA==" hashValue="EydipMDGycXn02LJ1AiHcsDNENJcB59P49iIJ9Rroef6PmSwtZI5q1r2qcsQyhQcBK5Ao5jOIQgJ1phXPCNDhw==" algorithmName="SHA-512" password="CC35"/>
  <autoFilter ref="C90:K258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5_01/965042221"/>
    <hyperlink ref="F98" r:id="rId2" display="https://podminky.urs.cz/item/CS_URS_2025_01/965081212"/>
    <hyperlink ref="F101" r:id="rId3" display="https://podminky.urs.cz/item/CS_URS_2025_01/965083112"/>
    <hyperlink ref="F108" r:id="rId4" display="https://podminky.urs.cz/item/CS_URS_2025_01/968062455"/>
    <hyperlink ref="F111" r:id="rId5" display="https://podminky.urs.cz/item/CS_URS_2025_01/971033641"/>
    <hyperlink ref="F116" r:id="rId6" display="https://podminky.urs.cz/item/CS_URS_2025_01/974031121"/>
    <hyperlink ref="F119" r:id="rId7" display="https://podminky.urs.cz/item/CS_URS_2025_01/974031143"/>
    <hyperlink ref="F124" r:id="rId8" display="https://podminky.urs.cz/item/CS_URS_2025_01/974031164"/>
    <hyperlink ref="F127" r:id="rId9" display="https://podminky.urs.cz/item/CS_URS_2025_01/974031222"/>
    <hyperlink ref="F129" r:id="rId10" display="https://podminky.urs.cz/item/CS_URS_2025_01/976024211"/>
    <hyperlink ref="F131" r:id="rId11" display="https://podminky.urs.cz/item/CS_URS_2025_01/976024211"/>
    <hyperlink ref="F133" r:id="rId12" display="https://podminky.urs.cz/item/CS_URS_2025_01/977151111"/>
    <hyperlink ref="F139" r:id="rId13" display="https://podminky.urs.cz/item/CS_URS_2025_01/977151116"/>
    <hyperlink ref="F144" r:id="rId14" display="https://podminky.urs.cz/item/CS_URS_2025_01/977151122"/>
    <hyperlink ref="F147" r:id="rId15" display="https://podminky.urs.cz/item/CS_URS_2025_01/978059541"/>
    <hyperlink ref="F151" r:id="rId16" display="https://podminky.urs.cz/item/CS_URS_2025_01/997013211"/>
    <hyperlink ref="F153" r:id="rId17" display="https://podminky.urs.cz/item/CS_URS_2025_01/997013501"/>
    <hyperlink ref="F155" r:id="rId18" display="https://podminky.urs.cz/item/CS_URS_2025_01/997013509"/>
    <hyperlink ref="F157" r:id="rId19" display="https://podminky.urs.cz/item/CS_URS_2025_01/997013631"/>
    <hyperlink ref="F160" r:id="rId20" display="https://podminky.urs.cz/item/CS_URS_2025_01/997013871"/>
    <hyperlink ref="F165" r:id="rId21" display="https://podminky.urs.cz/item/CS_URS_2025_01/722130802"/>
    <hyperlink ref="F168" r:id="rId22" display="https://podminky.urs.cz/item/CS_URS_2025_01/722260801"/>
    <hyperlink ref="F171" r:id="rId23" display="https://podminky.urs.cz/item/CS_URS_2025_01/723120804"/>
    <hyperlink ref="F175" r:id="rId24" display="https://podminky.urs.cz/item/CS_URS_2025_01/725110811"/>
    <hyperlink ref="F177" r:id="rId25" display="https://podminky.urs.cz/item/CS_URS_2025_01/725210821"/>
    <hyperlink ref="F179" r:id="rId26" display="https://podminky.urs.cz/item/CS_URS_2025_01/725510801"/>
    <hyperlink ref="F181" r:id="rId27" display="https://podminky.urs.cz/item/CS_URS_2025_01/725820801"/>
    <hyperlink ref="F184" r:id="rId28" display="https://podminky.urs.cz/item/CS_URS_2025_01/762111811"/>
    <hyperlink ref="F187" r:id="rId29" display="https://podminky.urs.cz/item/CS_URS_2025_01/762341911"/>
    <hyperlink ref="F190" r:id="rId30" display="https://podminky.urs.cz/item/CS_URS_2025_01/762522811"/>
    <hyperlink ref="F197" r:id="rId31" display="https://podminky.urs.cz/item/CS_URS_2025_01/762811922"/>
    <hyperlink ref="F203" r:id="rId32" display="https://podminky.urs.cz/item/CS_URS_2025_01/765111803"/>
    <hyperlink ref="F206" r:id="rId33" display="https://podminky.urs.cz/item/CS_URS_2025_01/765111813"/>
    <hyperlink ref="F209" r:id="rId34" display="https://podminky.urs.cz/item/CS_URS_2025_01/784111021"/>
    <hyperlink ref="F232" r:id="rId35" display="https://podminky.urs.cz/item/CS_URS_2025_01/784121001"/>
    <hyperlink ref="F249" r:id="rId36" display="https://podminky.urs.cz/item/CS_URS_2025_01/784121007"/>
    <hyperlink ref="F258" r:id="rId37" display="https://podminky.urs.cz/item/CS_URS_2025_01/46809134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77</v>
      </c>
    </row>
    <row r="4" s="1" customFormat="1" ht="24.96" customHeight="1">
      <c r="B4" s="22"/>
      <c r="D4" s="142" t="s">
        <v>106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Oprava bytu Výpravní budovy, Šumná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107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405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1. 4. 2025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27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28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27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30</v>
      </c>
      <c r="E20" s="40"/>
      <c r="F20" s="40"/>
      <c r="G20" s="40"/>
      <c r="H20" s="40"/>
      <c r="I20" s="144" t="s">
        <v>26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44" t="s">
        <v>27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32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27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33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35</v>
      </c>
      <c r="E30" s="40"/>
      <c r="F30" s="40"/>
      <c r="G30" s="40"/>
      <c r="H30" s="40"/>
      <c r="I30" s="40"/>
      <c r="J30" s="155">
        <f>ROUND(J97,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37</v>
      </c>
      <c r="G32" s="40"/>
      <c r="H32" s="40"/>
      <c r="I32" s="156" t="s">
        <v>36</v>
      </c>
      <c r="J32" s="156" t="s">
        <v>38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39</v>
      </c>
      <c r="E33" s="144" t="s">
        <v>40</v>
      </c>
      <c r="F33" s="158">
        <f>ROUND((SUM(BE97:BE424)),  2)</f>
        <v>0</v>
      </c>
      <c r="G33" s="40"/>
      <c r="H33" s="40"/>
      <c r="I33" s="159">
        <v>0.20999999999999999</v>
      </c>
      <c r="J33" s="158">
        <f>ROUND(((SUM(BE97:BE424))*I33),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41</v>
      </c>
      <c r="F34" s="158">
        <f>ROUND((SUM(BF97:BF424)),  2)</f>
        <v>0</v>
      </c>
      <c r="G34" s="40"/>
      <c r="H34" s="40"/>
      <c r="I34" s="159">
        <v>0.12</v>
      </c>
      <c r="J34" s="158">
        <f>ROUND(((SUM(BF97:BF424))*I34),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42</v>
      </c>
      <c r="F35" s="158">
        <f>ROUND((SUM(BG97:BG424)),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43</v>
      </c>
      <c r="F36" s="158">
        <f>ROUND((SUM(BH97:BH424)),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ROUND((SUM(BI97:BI424)),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Oprava bytu Výpravní budovy, Šumná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002 - ASŘ nové konstrukce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1. 4. 2025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110</v>
      </c>
      <c r="D57" s="173"/>
      <c r="E57" s="173"/>
      <c r="F57" s="173"/>
      <c r="G57" s="173"/>
      <c r="H57" s="173"/>
      <c r="I57" s="173"/>
      <c r="J57" s="174" t="s">
        <v>111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67</v>
      </c>
      <c r="D59" s="42"/>
      <c r="E59" s="42"/>
      <c r="F59" s="42"/>
      <c r="G59" s="42"/>
      <c r="H59" s="42"/>
      <c r="I59" s="42"/>
      <c r="J59" s="104">
        <f>J97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6"/>
      <c r="C60" s="177"/>
      <c r="D60" s="178" t="s">
        <v>113</v>
      </c>
      <c r="E60" s="179"/>
      <c r="F60" s="179"/>
      <c r="G60" s="179"/>
      <c r="H60" s="179"/>
      <c r="I60" s="179"/>
      <c r="J60" s="180">
        <f>J98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406</v>
      </c>
      <c r="E61" s="184"/>
      <c r="F61" s="184"/>
      <c r="G61" s="184"/>
      <c r="H61" s="184"/>
      <c r="I61" s="184"/>
      <c r="J61" s="185">
        <f>J99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407</v>
      </c>
      <c r="E62" s="184"/>
      <c r="F62" s="184"/>
      <c r="G62" s="184"/>
      <c r="H62" s="184"/>
      <c r="I62" s="184"/>
      <c r="J62" s="185">
        <f>J125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114</v>
      </c>
      <c r="E63" s="184"/>
      <c r="F63" s="184"/>
      <c r="G63" s="184"/>
      <c r="H63" s="184"/>
      <c r="I63" s="184"/>
      <c r="J63" s="185">
        <f>J159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408</v>
      </c>
      <c r="E64" s="184"/>
      <c r="F64" s="184"/>
      <c r="G64" s="184"/>
      <c r="H64" s="184"/>
      <c r="I64" s="184"/>
      <c r="J64" s="185">
        <f>J180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6"/>
      <c r="C65" s="177"/>
      <c r="D65" s="178" t="s">
        <v>116</v>
      </c>
      <c r="E65" s="179"/>
      <c r="F65" s="179"/>
      <c r="G65" s="179"/>
      <c r="H65" s="179"/>
      <c r="I65" s="179"/>
      <c r="J65" s="180">
        <f>J183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2"/>
      <c r="C66" s="127"/>
      <c r="D66" s="183" t="s">
        <v>409</v>
      </c>
      <c r="E66" s="184"/>
      <c r="F66" s="184"/>
      <c r="G66" s="184"/>
      <c r="H66" s="184"/>
      <c r="I66" s="184"/>
      <c r="J66" s="185">
        <f>J184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410</v>
      </c>
      <c r="E67" s="184"/>
      <c r="F67" s="184"/>
      <c r="G67" s="184"/>
      <c r="H67" s="184"/>
      <c r="I67" s="184"/>
      <c r="J67" s="185">
        <f>J195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120</v>
      </c>
      <c r="E68" s="184"/>
      <c r="F68" s="184"/>
      <c r="G68" s="184"/>
      <c r="H68" s="184"/>
      <c r="I68" s="184"/>
      <c r="J68" s="185">
        <f>J203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411</v>
      </c>
      <c r="E69" s="184"/>
      <c r="F69" s="184"/>
      <c r="G69" s="184"/>
      <c r="H69" s="184"/>
      <c r="I69" s="184"/>
      <c r="J69" s="185">
        <f>J216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121</v>
      </c>
      <c r="E70" s="184"/>
      <c r="F70" s="184"/>
      <c r="G70" s="184"/>
      <c r="H70" s="184"/>
      <c r="I70" s="184"/>
      <c r="J70" s="185">
        <f>J263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412</v>
      </c>
      <c r="E71" s="184"/>
      <c r="F71" s="184"/>
      <c r="G71" s="184"/>
      <c r="H71" s="184"/>
      <c r="I71" s="184"/>
      <c r="J71" s="185">
        <f>J267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413</v>
      </c>
      <c r="E72" s="184"/>
      <c r="F72" s="184"/>
      <c r="G72" s="184"/>
      <c r="H72" s="184"/>
      <c r="I72" s="184"/>
      <c r="J72" s="185">
        <f>J275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414</v>
      </c>
      <c r="E73" s="184"/>
      <c r="F73" s="184"/>
      <c r="G73" s="184"/>
      <c r="H73" s="184"/>
      <c r="I73" s="184"/>
      <c r="J73" s="185">
        <f>J299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415</v>
      </c>
      <c r="E74" s="184"/>
      <c r="F74" s="184"/>
      <c r="G74" s="184"/>
      <c r="H74" s="184"/>
      <c r="I74" s="184"/>
      <c r="J74" s="185">
        <f>J313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416</v>
      </c>
      <c r="E75" s="184"/>
      <c r="F75" s="184"/>
      <c r="G75" s="184"/>
      <c r="H75" s="184"/>
      <c r="I75" s="184"/>
      <c r="J75" s="185">
        <f>J328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122</v>
      </c>
      <c r="E76" s="184"/>
      <c r="F76" s="184"/>
      <c r="G76" s="184"/>
      <c r="H76" s="184"/>
      <c r="I76" s="184"/>
      <c r="J76" s="185">
        <f>J344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76"/>
      <c r="C77" s="177"/>
      <c r="D77" s="178" t="s">
        <v>417</v>
      </c>
      <c r="E77" s="179"/>
      <c r="F77" s="179"/>
      <c r="G77" s="179"/>
      <c r="H77" s="179"/>
      <c r="I77" s="179"/>
      <c r="J77" s="180">
        <f>J419</f>
        <v>0</v>
      </c>
      <c r="K77" s="177"/>
      <c r="L77" s="18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2" customFormat="1" ht="21.84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3" s="2" customFormat="1" ht="6.96" customHeight="1">
      <c r="A83" s="40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4.96" customHeight="1">
      <c r="A84" s="40"/>
      <c r="B84" s="41"/>
      <c r="C84" s="25" t="s">
        <v>125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16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171" t="str">
        <f>E7</f>
        <v>Oprava bytu Výpravní budovy, Šumná</v>
      </c>
      <c r="F87" s="34"/>
      <c r="G87" s="34"/>
      <c r="H87" s="34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107</v>
      </c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E9</f>
        <v>002 - ASŘ nové konstrukce</v>
      </c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F12</f>
        <v xml:space="preserve"> </v>
      </c>
      <c r="G91" s="42"/>
      <c r="H91" s="42"/>
      <c r="I91" s="34" t="s">
        <v>23</v>
      </c>
      <c r="J91" s="74" t="str">
        <f>IF(J12="","",J12)</f>
        <v>1. 4. 2025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25</v>
      </c>
      <c r="D93" s="42"/>
      <c r="E93" s="42"/>
      <c r="F93" s="29" t="str">
        <f>E15</f>
        <v xml:space="preserve"> </v>
      </c>
      <c r="G93" s="42"/>
      <c r="H93" s="42"/>
      <c r="I93" s="34" t="s">
        <v>30</v>
      </c>
      <c r="J93" s="38" t="str">
        <f>E21</f>
        <v xml:space="preserve"> 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28</v>
      </c>
      <c r="D94" s="42"/>
      <c r="E94" s="42"/>
      <c r="F94" s="29" t="str">
        <f>IF(E18="","",E18)</f>
        <v>Vyplň údaj</v>
      </c>
      <c r="G94" s="42"/>
      <c r="H94" s="42"/>
      <c r="I94" s="34" t="s">
        <v>32</v>
      </c>
      <c r="J94" s="38" t="str">
        <f>E24</f>
        <v xml:space="preserve"> </v>
      </c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7"/>
      <c r="B96" s="188"/>
      <c r="C96" s="189" t="s">
        <v>126</v>
      </c>
      <c r="D96" s="190" t="s">
        <v>54</v>
      </c>
      <c r="E96" s="190" t="s">
        <v>50</v>
      </c>
      <c r="F96" s="190" t="s">
        <v>51</v>
      </c>
      <c r="G96" s="190" t="s">
        <v>127</v>
      </c>
      <c r="H96" s="190" t="s">
        <v>128</v>
      </c>
      <c r="I96" s="190" t="s">
        <v>129</v>
      </c>
      <c r="J96" s="190" t="s">
        <v>111</v>
      </c>
      <c r="K96" s="191" t="s">
        <v>130</v>
      </c>
      <c r="L96" s="192"/>
      <c r="M96" s="94" t="s">
        <v>19</v>
      </c>
      <c r="N96" s="95" t="s">
        <v>39</v>
      </c>
      <c r="O96" s="95" t="s">
        <v>131</v>
      </c>
      <c r="P96" s="95" t="s">
        <v>132</v>
      </c>
      <c r="Q96" s="95" t="s">
        <v>133</v>
      </c>
      <c r="R96" s="95" t="s">
        <v>134</v>
      </c>
      <c r="S96" s="95" t="s">
        <v>135</v>
      </c>
      <c r="T96" s="96" t="s">
        <v>136</v>
      </c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</row>
    <row r="97" s="2" customFormat="1" ht="22.8" customHeight="1">
      <c r="A97" s="40"/>
      <c r="B97" s="41"/>
      <c r="C97" s="101" t="s">
        <v>137</v>
      </c>
      <c r="D97" s="42"/>
      <c r="E97" s="42"/>
      <c r="F97" s="42"/>
      <c r="G97" s="42"/>
      <c r="H97" s="42"/>
      <c r="I97" s="42"/>
      <c r="J97" s="193">
        <f>BK97</f>
        <v>0</v>
      </c>
      <c r="K97" s="42"/>
      <c r="L97" s="46"/>
      <c r="M97" s="97"/>
      <c r="N97" s="194"/>
      <c r="O97" s="98"/>
      <c r="P97" s="195">
        <f>P98+P183+P419</f>
        <v>0</v>
      </c>
      <c r="Q97" s="98"/>
      <c r="R97" s="195">
        <f>R98+R183+R419</f>
        <v>18.077370319999996</v>
      </c>
      <c r="S97" s="98"/>
      <c r="T97" s="196">
        <f>T98+T183+T419</f>
        <v>0.020328699999999998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68</v>
      </c>
      <c r="AU97" s="19" t="s">
        <v>112</v>
      </c>
      <c r="BK97" s="197">
        <f>BK98+BK183+BK419</f>
        <v>0</v>
      </c>
    </row>
    <row r="98" s="12" customFormat="1" ht="25.92" customHeight="1">
      <c r="A98" s="12"/>
      <c r="B98" s="198"/>
      <c r="C98" s="199"/>
      <c r="D98" s="200" t="s">
        <v>68</v>
      </c>
      <c r="E98" s="201" t="s">
        <v>138</v>
      </c>
      <c r="F98" s="201" t="s">
        <v>139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P99+P125+P159+P180</f>
        <v>0</v>
      </c>
      <c r="Q98" s="206"/>
      <c r="R98" s="207">
        <f>R99+R125+R159+R180</f>
        <v>7.8626466400000004</v>
      </c>
      <c r="S98" s="206"/>
      <c r="T98" s="208">
        <f>T99+T125+T159+T180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77</v>
      </c>
      <c r="AT98" s="210" t="s">
        <v>68</v>
      </c>
      <c r="AU98" s="210" t="s">
        <v>69</v>
      </c>
      <c r="AY98" s="209" t="s">
        <v>140</v>
      </c>
      <c r="BK98" s="211">
        <f>BK99+BK125+BK159+BK180</f>
        <v>0</v>
      </c>
    </row>
    <row r="99" s="12" customFormat="1" ht="22.8" customHeight="1">
      <c r="A99" s="12"/>
      <c r="B99" s="198"/>
      <c r="C99" s="199"/>
      <c r="D99" s="200" t="s">
        <v>68</v>
      </c>
      <c r="E99" s="212" t="s">
        <v>160</v>
      </c>
      <c r="F99" s="212" t="s">
        <v>418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SUM(P100:P124)</f>
        <v>0</v>
      </c>
      <c r="Q99" s="206"/>
      <c r="R99" s="207">
        <f>SUM(R100:R124)</f>
        <v>2.8000082800000001</v>
      </c>
      <c r="S99" s="206"/>
      <c r="T99" s="208">
        <f>SUM(T100:T124)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77</v>
      </c>
      <c r="AT99" s="210" t="s">
        <v>68</v>
      </c>
      <c r="AU99" s="210" t="s">
        <v>77</v>
      </c>
      <c r="AY99" s="209" t="s">
        <v>140</v>
      </c>
      <c r="BK99" s="211">
        <f>SUM(BK100:BK124)</f>
        <v>0</v>
      </c>
    </row>
    <row r="100" s="2" customFormat="1" ht="24.15" customHeight="1">
      <c r="A100" s="40"/>
      <c r="B100" s="41"/>
      <c r="C100" s="214" t="s">
        <v>77</v>
      </c>
      <c r="D100" s="214" t="s">
        <v>143</v>
      </c>
      <c r="E100" s="215" t="s">
        <v>419</v>
      </c>
      <c r="F100" s="216" t="s">
        <v>420</v>
      </c>
      <c r="G100" s="217" t="s">
        <v>156</v>
      </c>
      <c r="H100" s="218">
        <v>1.8899999999999999</v>
      </c>
      <c r="I100" s="219"/>
      <c r="J100" s="220">
        <f>ROUND(I100*H100,2)</f>
        <v>0</v>
      </c>
      <c r="K100" s="216" t="s">
        <v>147</v>
      </c>
      <c r="L100" s="46"/>
      <c r="M100" s="221" t="s">
        <v>19</v>
      </c>
      <c r="N100" s="222" t="s">
        <v>41</v>
      </c>
      <c r="O100" s="86"/>
      <c r="P100" s="223">
        <f>O100*H100</f>
        <v>0</v>
      </c>
      <c r="Q100" s="223">
        <v>0.34839999999999999</v>
      </c>
      <c r="R100" s="223">
        <f>Q100*H100</f>
        <v>0.65847599999999995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148</v>
      </c>
      <c r="AT100" s="225" t="s">
        <v>143</v>
      </c>
      <c r="AU100" s="225" t="s">
        <v>83</v>
      </c>
      <c r="AY100" s="19" t="s">
        <v>140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83</v>
      </c>
      <c r="BK100" s="226">
        <f>ROUND(I100*H100,2)</f>
        <v>0</v>
      </c>
      <c r="BL100" s="19" t="s">
        <v>148</v>
      </c>
      <c r="BM100" s="225" t="s">
        <v>421</v>
      </c>
    </row>
    <row r="101" s="2" customFormat="1">
      <c r="A101" s="40"/>
      <c r="B101" s="41"/>
      <c r="C101" s="42"/>
      <c r="D101" s="227" t="s">
        <v>150</v>
      </c>
      <c r="E101" s="42"/>
      <c r="F101" s="228" t="s">
        <v>422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150</v>
      </c>
      <c r="AU101" s="19" t="s">
        <v>83</v>
      </c>
    </row>
    <row r="102" s="13" customFormat="1">
      <c r="A102" s="13"/>
      <c r="B102" s="232"/>
      <c r="C102" s="233"/>
      <c r="D102" s="234" t="s">
        <v>152</v>
      </c>
      <c r="E102" s="235" t="s">
        <v>19</v>
      </c>
      <c r="F102" s="236" t="s">
        <v>423</v>
      </c>
      <c r="G102" s="233"/>
      <c r="H102" s="237">
        <v>1.8899999999999999</v>
      </c>
      <c r="I102" s="238"/>
      <c r="J102" s="233"/>
      <c r="K102" s="233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152</v>
      </c>
      <c r="AU102" s="243" t="s">
        <v>83</v>
      </c>
      <c r="AV102" s="13" t="s">
        <v>83</v>
      </c>
      <c r="AW102" s="13" t="s">
        <v>31</v>
      </c>
      <c r="AX102" s="13" t="s">
        <v>77</v>
      </c>
      <c r="AY102" s="243" t="s">
        <v>140</v>
      </c>
    </row>
    <row r="103" s="2" customFormat="1" ht="21.75" customHeight="1">
      <c r="A103" s="40"/>
      <c r="B103" s="41"/>
      <c r="C103" s="214" t="s">
        <v>83</v>
      </c>
      <c r="D103" s="214" t="s">
        <v>143</v>
      </c>
      <c r="E103" s="215" t="s">
        <v>424</v>
      </c>
      <c r="F103" s="216" t="s">
        <v>425</v>
      </c>
      <c r="G103" s="217" t="s">
        <v>281</v>
      </c>
      <c r="H103" s="218">
        <v>8</v>
      </c>
      <c r="I103" s="219"/>
      <c r="J103" s="220">
        <f>ROUND(I103*H103,2)</f>
        <v>0</v>
      </c>
      <c r="K103" s="216" t="s">
        <v>147</v>
      </c>
      <c r="L103" s="46"/>
      <c r="M103" s="221" t="s">
        <v>19</v>
      </c>
      <c r="N103" s="222" t="s">
        <v>41</v>
      </c>
      <c r="O103" s="86"/>
      <c r="P103" s="223">
        <f>O103*H103</f>
        <v>0</v>
      </c>
      <c r="Q103" s="223">
        <v>0.012619999999999999</v>
      </c>
      <c r="R103" s="223">
        <f>Q103*H103</f>
        <v>0.10095999999999999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148</v>
      </c>
      <c r="AT103" s="225" t="s">
        <v>143</v>
      </c>
      <c r="AU103" s="225" t="s">
        <v>83</v>
      </c>
      <c r="AY103" s="19" t="s">
        <v>140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83</v>
      </c>
      <c r="BK103" s="226">
        <f>ROUND(I103*H103,2)</f>
        <v>0</v>
      </c>
      <c r="BL103" s="19" t="s">
        <v>148</v>
      </c>
      <c r="BM103" s="225" t="s">
        <v>426</v>
      </c>
    </row>
    <row r="104" s="2" customFormat="1">
      <c r="A104" s="40"/>
      <c r="B104" s="41"/>
      <c r="C104" s="42"/>
      <c r="D104" s="227" t="s">
        <v>150</v>
      </c>
      <c r="E104" s="42"/>
      <c r="F104" s="228" t="s">
        <v>427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150</v>
      </c>
      <c r="AU104" s="19" t="s">
        <v>83</v>
      </c>
    </row>
    <row r="105" s="13" customFormat="1">
      <c r="A105" s="13"/>
      <c r="B105" s="232"/>
      <c r="C105" s="233"/>
      <c r="D105" s="234" t="s">
        <v>152</v>
      </c>
      <c r="E105" s="235" t="s">
        <v>19</v>
      </c>
      <c r="F105" s="236" t="s">
        <v>428</v>
      </c>
      <c r="G105" s="233"/>
      <c r="H105" s="237">
        <v>4</v>
      </c>
      <c r="I105" s="238"/>
      <c r="J105" s="233"/>
      <c r="K105" s="233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152</v>
      </c>
      <c r="AU105" s="243" t="s">
        <v>83</v>
      </c>
      <c r="AV105" s="13" t="s">
        <v>83</v>
      </c>
      <c r="AW105" s="13" t="s">
        <v>31</v>
      </c>
      <c r="AX105" s="13" t="s">
        <v>69</v>
      </c>
      <c r="AY105" s="243" t="s">
        <v>140</v>
      </c>
    </row>
    <row r="106" s="13" customFormat="1">
      <c r="A106" s="13"/>
      <c r="B106" s="232"/>
      <c r="C106" s="233"/>
      <c r="D106" s="234" t="s">
        <v>152</v>
      </c>
      <c r="E106" s="235" t="s">
        <v>19</v>
      </c>
      <c r="F106" s="236" t="s">
        <v>429</v>
      </c>
      <c r="G106" s="233"/>
      <c r="H106" s="237">
        <v>4</v>
      </c>
      <c r="I106" s="238"/>
      <c r="J106" s="233"/>
      <c r="K106" s="233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152</v>
      </c>
      <c r="AU106" s="243" t="s">
        <v>83</v>
      </c>
      <c r="AV106" s="13" t="s">
        <v>83</v>
      </c>
      <c r="AW106" s="13" t="s">
        <v>31</v>
      </c>
      <c r="AX106" s="13" t="s">
        <v>69</v>
      </c>
      <c r="AY106" s="243" t="s">
        <v>140</v>
      </c>
    </row>
    <row r="107" s="14" customFormat="1">
      <c r="A107" s="14"/>
      <c r="B107" s="244"/>
      <c r="C107" s="245"/>
      <c r="D107" s="234" t="s">
        <v>152</v>
      </c>
      <c r="E107" s="246" t="s">
        <v>19</v>
      </c>
      <c r="F107" s="247" t="s">
        <v>169</v>
      </c>
      <c r="G107" s="245"/>
      <c r="H107" s="248">
        <v>8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152</v>
      </c>
      <c r="AU107" s="254" t="s">
        <v>83</v>
      </c>
      <c r="AV107" s="14" t="s">
        <v>148</v>
      </c>
      <c r="AW107" s="14" t="s">
        <v>31</v>
      </c>
      <c r="AX107" s="14" t="s">
        <v>77</v>
      </c>
      <c r="AY107" s="254" t="s">
        <v>140</v>
      </c>
    </row>
    <row r="108" s="2" customFormat="1" ht="24.15" customHeight="1">
      <c r="A108" s="40"/>
      <c r="B108" s="41"/>
      <c r="C108" s="214" t="s">
        <v>160</v>
      </c>
      <c r="D108" s="214" t="s">
        <v>143</v>
      </c>
      <c r="E108" s="215" t="s">
        <v>430</v>
      </c>
      <c r="F108" s="216" t="s">
        <v>431</v>
      </c>
      <c r="G108" s="217" t="s">
        <v>156</v>
      </c>
      <c r="H108" s="218">
        <v>9.1799999999999997</v>
      </c>
      <c r="I108" s="219"/>
      <c r="J108" s="220">
        <f>ROUND(I108*H108,2)</f>
        <v>0</v>
      </c>
      <c r="K108" s="216" t="s">
        <v>147</v>
      </c>
      <c r="L108" s="46"/>
      <c r="M108" s="221" t="s">
        <v>19</v>
      </c>
      <c r="N108" s="222" t="s">
        <v>41</v>
      </c>
      <c r="O108" s="86"/>
      <c r="P108" s="223">
        <f>O108*H108</f>
        <v>0</v>
      </c>
      <c r="Q108" s="223">
        <v>0.15759999999999999</v>
      </c>
      <c r="R108" s="223">
        <f>Q108*H108</f>
        <v>1.4467679999999998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148</v>
      </c>
      <c r="AT108" s="225" t="s">
        <v>143</v>
      </c>
      <c r="AU108" s="225" t="s">
        <v>83</v>
      </c>
      <c r="AY108" s="19" t="s">
        <v>140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83</v>
      </c>
      <c r="BK108" s="226">
        <f>ROUND(I108*H108,2)</f>
        <v>0</v>
      </c>
      <c r="BL108" s="19" t="s">
        <v>148</v>
      </c>
      <c r="BM108" s="225" t="s">
        <v>432</v>
      </c>
    </row>
    <row r="109" s="2" customFormat="1">
      <c r="A109" s="40"/>
      <c r="B109" s="41"/>
      <c r="C109" s="42"/>
      <c r="D109" s="227" t="s">
        <v>150</v>
      </c>
      <c r="E109" s="42"/>
      <c r="F109" s="228" t="s">
        <v>433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150</v>
      </c>
      <c r="AU109" s="19" t="s">
        <v>83</v>
      </c>
    </row>
    <row r="110" s="15" customFormat="1">
      <c r="A110" s="15"/>
      <c r="B110" s="259"/>
      <c r="C110" s="260"/>
      <c r="D110" s="234" t="s">
        <v>152</v>
      </c>
      <c r="E110" s="261" t="s">
        <v>19</v>
      </c>
      <c r="F110" s="262" t="s">
        <v>434</v>
      </c>
      <c r="G110" s="260"/>
      <c r="H110" s="261" t="s">
        <v>19</v>
      </c>
      <c r="I110" s="263"/>
      <c r="J110" s="260"/>
      <c r="K110" s="260"/>
      <c r="L110" s="264"/>
      <c r="M110" s="265"/>
      <c r="N110" s="266"/>
      <c r="O110" s="266"/>
      <c r="P110" s="266"/>
      <c r="Q110" s="266"/>
      <c r="R110" s="266"/>
      <c r="S110" s="266"/>
      <c r="T110" s="267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8" t="s">
        <v>152</v>
      </c>
      <c r="AU110" s="268" t="s">
        <v>83</v>
      </c>
      <c r="AV110" s="15" t="s">
        <v>77</v>
      </c>
      <c r="AW110" s="15" t="s">
        <v>31</v>
      </c>
      <c r="AX110" s="15" t="s">
        <v>69</v>
      </c>
      <c r="AY110" s="268" t="s">
        <v>140</v>
      </c>
    </row>
    <row r="111" s="13" customFormat="1">
      <c r="A111" s="13"/>
      <c r="B111" s="232"/>
      <c r="C111" s="233"/>
      <c r="D111" s="234" t="s">
        <v>152</v>
      </c>
      <c r="E111" s="235" t="s">
        <v>19</v>
      </c>
      <c r="F111" s="236" t="s">
        <v>435</v>
      </c>
      <c r="G111" s="233"/>
      <c r="H111" s="237">
        <v>9.1799999999999997</v>
      </c>
      <c r="I111" s="238"/>
      <c r="J111" s="233"/>
      <c r="K111" s="233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152</v>
      </c>
      <c r="AU111" s="243" t="s">
        <v>83</v>
      </c>
      <c r="AV111" s="13" t="s">
        <v>83</v>
      </c>
      <c r="AW111" s="13" t="s">
        <v>31</v>
      </c>
      <c r="AX111" s="13" t="s">
        <v>77</v>
      </c>
      <c r="AY111" s="243" t="s">
        <v>140</v>
      </c>
    </row>
    <row r="112" s="2" customFormat="1" ht="16.5" customHeight="1">
      <c r="A112" s="40"/>
      <c r="B112" s="41"/>
      <c r="C112" s="214" t="s">
        <v>148</v>
      </c>
      <c r="D112" s="214" t="s">
        <v>143</v>
      </c>
      <c r="E112" s="215" t="s">
        <v>436</v>
      </c>
      <c r="F112" s="216" t="s">
        <v>437</v>
      </c>
      <c r="G112" s="217" t="s">
        <v>146</v>
      </c>
      <c r="H112" s="218">
        <v>0.114</v>
      </c>
      <c r="I112" s="219"/>
      <c r="J112" s="220">
        <f>ROUND(I112*H112,2)</f>
        <v>0</v>
      </c>
      <c r="K112" s="216" t="s">
        <v>147</v>
      </c>
      <c r="L112" s="46"/>
      <c r="M112" s="221" t="s">
        <v>19</v>
      </c>
      <c r="N112" s="222" t="s">
        <v>41</v>
      </c>
      <c r="O112" s="86"/>
      <c r="P112" s="223">
        <f>O112*H112</f>
        <v>0</v>
      </c>
      <c r="Q112" s="223">
        <v>1.94302</v>
      </c>
      <c r="R112" s="223">
        <f>Q112*H112</f>
        <v>0.22150428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148</v>
      </c>
      <c r="AT112" s="225" t="s">
        <v>143</v>
      </c>
      <c r="AU112" s="225" t="s">
        <v>83</v>
      </c>
      <c r="AY112" s="19" t="s">
        <v>140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83</v>
      </c>
      <c r="BK112" s="226">
        <f>ROUND(I112*H112,2)</f>
        <v>0</v>
      </c>
      <c r="BL112" s="19" t="s">
        <v>148</v>
      </c>
      <c r="BM112" s="225" t="s">
        <v>438</v>
      </c>
    </row>
    <row r="113" s="2" customFormat="1">
      <c r="A113" s="40"/>
      <c r="B113" s="41"/>
      <c r="C113" s="42"/>
      <c r="D113" s="227" t="s">
        <v>150</v>
      </c>
      <c r="E113" s="42"/>
      <c r="F113" s="228" t="s">
        <v>439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150</v>
      </c>
      <c r="AU113" s="19" t="s">
        <v>83</v>
      </c>
    </row>
    <row r="114" s="13" customFormat="1">
      <c r="A114" s="13"/>
      <c r="B114" s="232"/>
      <c r="C114" s="233"/>
      <c r="D114" s="234" t="s">
        <v>152</v>
      </c>
      <c r="E114" s="235" t="s">
        <v>19</v>
      </c>
      <c r="F114" s="236" t="s">
        <v>440</v>
      </c>
      <c r="G114" s="233"/>
      <c r="H114" s="237">
        <v>0.053999999999999999</v>
      </c>
      <c r="I114" s="238"/>
      <c r="J114" s="233"/>
      <c r="K114" s="233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152</v>
      </c>
      <c r="AU114" s="243" t="s">
        <v>83</v>
      </c>
      <c r="AV114" s="13" t="s">
        <v>83</v>
      </c>
      <c r="AW114" s="13" t="s">
        <v>31</v>
      </c>
      <c r="AX114" s="13" t="s">
        <v>69</v>
      </c>
      <c r="AY114" s="243" t="s">
        <v>140</v>
      </c>
    </row>
    <row r="115" s="13" customFormat="1">
      <c r="A115" s="13"/>
      <c r="B115" s="232"/>
      <c r="C115" s="233"/>
      <c r="D115" s="234" t="s">
        <v>152</v>
      </c>
      <c r="E115" s="235" t="s">
        <v>19</v>
      </c>
      <c r="F115" s="236" t="s">
        <v>441</v>
      </c>
      <c r="G115" s="233"/>
      <c r="H115" s="237">
        <v>0.059999999999999998</v>
      </c>
      <c r="I115" s="238"/>
      <c r="J115" s="233"/>
      <c r="K115" s="233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152</v>
      </c>
      <c r="AU115" s="243" t="s">
        <v>83</v>
      </c>
      <c r="AV115" s="13" t="s">
        <v>83</v>
      </c>
      <c r="AW115" s="13" t="s">
        <v>31</v>
      </c>
      <c r="AX115" s="13" t="s">
        <v>69</v>
      </c>
      <c r="AY115" s="243" t="s">
        <v>140</v>
      </c>
    </row>
    <row r="116" s="14" customFormat="1">
      <c r="A116" s="14"/>
      <c r="B116" s="244"/>
      <c r="C116" s="245"/>
      <c r="D116" s="234" t="s">
        <v>152</v>
      </c>
      <c r="E116" s="246" t="s">
        <v>19</v>
      </c>
      <c r="F116" s="247" t="s">
        <v>169</v>
      </c>
      <c r="G116" s="245"/>
      <c r="H116" s="248">
        <v>0.11399999999999999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152</v>
      </c>
      <c r="AU116" s="254" t="s">
        <v>83</v>
      </c>
      <c r="AV116" s="14" t="s">
        <v>148</v>
      </c>
      <c r="AW116" s="14" t="s">
        <v>31</v>
      </c>
      <c r="AX116" s="14" t="s">
        <v>77</v>
      </c>
      <c r="AY116" s="254" t="s">
        <v>140</v>
      </c>
    </row>
    <row r="117" s="2" customFormat="1" ht="16.5" customHeight="1">
      <c r="A117" s="40"/>
      <c r="B117" s="41"/>
      <c r="C117" s="214" t="s">
        <v>175</v>
      </c>
      <c r="D117" s="214" t="s">
        <v>143</v>
      </c>
      <c r="E117" s="215" t="s">
        <v>442</v>
      </c>
      <c r="F117" s="216" t="s">
        <v>443</v>
      </c>
      <c r="G117" s="217" t="s">
        <v>244</v>
      </c>
      <c r="H117" s="218">
        <v>0.059999999999999998</v>
      </c>
      <c r="I117" s="219"/>
      <c r="J117" s="220">
        <f>ROUND(I117*H117,2)</f>
        <v>0</v>
      </c>
      <c r="K117" s="216" t="s">
        <v>147</v>
      </c>
      <c r="L117" s="46"/>
      <c r="M117" s="221" t="s">
        <v>19</v>
      </c>
      <c r="N117" s="222" t="s">
        <v>41</v>
      </c>
      <c r="O117" s="86"/>
      <c r="P117" s="223">
        <f>O117*H117</f>
        <v>0</v>
      </c>
      <c r="Q117" s="223">
        <v>1.0900000000000001</v>
      </c>
      <c r="R117" s="223">
        <f>Q117*H117</f>
        <v>0.0654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148</v>
      </c>
      <c r="AT117" s="225" t="s">
        <v>143</v>
      </c>
      <c r="AU117" s="225" t="s">
        <v>83</v>
      </c>
      <c r="AY117" s="19" t="s">
        <v>140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83</v>
      </c>
      <c r="BK117" s="226">
        <f>ROUND(I117*H117,2)</f>
        <v>0</v>
      </c>
      <c r="BL117" s="19" t="s">
        <v>148</v>
      </c>
      <c r="BM117" s="225" t="s">
        <v>444</v>
      </c>
    </row>
    <row r="118" s="2" customFormat="1">
      <c r="A118" s="40"/>
      <c r="B118" s="41"/>
      <c r="C118" s="42"/>
      <c r="D118" s="227" t="s">
        <v>150</v>
      </c>
      <c r="E118" s="42"/>
      <c r="F118" s="228" t="s">
        <v>445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150</v>
      </c>
      <c r="AU118" s="19" t="s">
        <v>83</v>
      </c>
    </row>
    <row r="119" s="13" customFormat="1">
      <c r="A119" s="13"/>
      <c r="B119" s="232"/>
      <c r="C119" s="233"/>
      <c r="D119" s="234" t="s">
        <v>152</v>
      </c>
      <c r="E119" s="235" t="s">
        <v>19</v>
      </c>
      <c r="F119" s="236" t="s">
        <v>446</v>
      </c>
      <c r="G119" s="233"/>
      <c r="H119" s="237">
        <v>0.029000000000000001</v>
      </c>
      <c r="I119" s="238"/>
      <c r="J119" s="233"/>
      <c r="K119" s="233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152</v>
      </c>
      <c r="AU119" s="243" t="s">
        <v>83</v>
      </c>
      <c r="AV119" s="13" t="s">
        <v>83</v>
      </c>
      <c r="AW119" s="13" t="s">
        <v>31</v>
      </c>
      <c r="AX119" s="13" t="s">
        <v>69</v>
      </c>
      <c r="AY119" s="243" t="s">
        <v>140</v>
      </c>
    </row>
    <row r="120" s="13" customFormat="1">
      <c r="A120" s="13"/>
      <c r="B120" s="232"/>
      <c r="C120" s="233"/>
      <c r="D120" s="234" t="s">
        <v>152</v>
      </c>
      <c r="E120" s="235" t="s">
        <v>19</v>
      </c>
      <c r="F120" s="236" t="s">
        <v>447</v>
      </c>
      <c r="G120" s="233"/>
      <c r="H120" s="237">
        <v>0.031</v>
      </c>
      <c r="I120" s="238"/>
      <c r="J120" s="233"/>
      <c r="K120" s="233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152</v>
      </c>
      <c r="AU120" s="243" t="s">
        <v>83</v>
      </c>
      <c r="AV120" s="13" t="s">
        <v>83</v>
      </c>
      <c r="AW120" s="13" t="s">
        <v>31</v>
      </c>
      <c r="AX120" s="13" t="s">
        <v>69</v>
      </c>
      <c r="AY120" s="243" t="s">
        <v>140</v>
      </c>
    </row>
    <row r="121" s="14" customFormat="1">
      <c r="A121" s="14"/>
      <c r="B121" s="244"/>
      <c r="C121" s="245"/>
      <c r="D121" s="234" t="s">
        <v>152</v>
      </c>
      <c r="E121" s="246" t="s">
        <v>19</v>
      </c>
      <c r="F121" s="247" t="s">
        <v>169</v>
      </c>
      <c r="G121" s="245"/>
      <c r="H121" s="248">
        <v>0.059999999999999998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152</v>
      </c>
      <c r="AU121" s="254" t="s">
        <v>83</v>
      </c>
      <c r="AV121" s="14" t="s">
        <v>148</v>
      </c>
      <c r="AW121" s="14" t="s">
        <v>31</v>
      </c>
      <c r="AX121" s="14" t="s">
        <v>77</v>
      </c>
      <c r="AY121" s="254" t="s">
        <v>140</v>
      </c>
    </row>
    <row r="122" s="2" customFormat="1" ht="21.75" customHeight="1">
      <c r="A122" s="40"/>
      <c r="B122" s="41"/>
      <c r="C122" s="214" t="s">
        <v>182</v>
      </c>
      <c r="D122" s="214" t="s">
        <v>143</v>
      </c>
      <c r="E122" s="215" t="s">
        <v>448</v>
      </c>
      <c r="F122" s="216" t="s">
        <v>449</v>
      </c>
      <c r="G122" s="217" t="s">
        <v>156</v>
      </c>
      <c r="H122" s="218">
        <v>1.98</v>
      </c>
      <c r="I122" s="219"/>
      <c r="J122" s="220">
        <f>ROUND(I122*H122,2)</f>
        <v>0</v>
      </c>
      <c r="K122" s="216" t="s">
        <v>147</v>
      </c>
      <c r="L122" s="46"/>
      <c r="M122" s="221" t="s">
        <v>19</v>
      </c>
      <c r="N122" s="222" t="s">
        <v>41</v>
      </c>
      <c r="O122" s="86"/>
      <c r="P122" s="223">
        <f>O122*H122</f>
        <v>0</v>
      </c>
      <c r="Q122" s="223">
        <v>0.155</v>
      </c>
      <c r="R122" s="223">
        <f>Q122*H122</f>
        <v>0.30690000000000001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148</v>
      </c>
      <c r="AT122" s="225" t="s">
        <v>143</v>
      </c>
      <c r="AU122" s="225" t="s">
        <v>83</v>
      </c>
      <c r="AY122" s="19" t="s">
        <v>140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83</v>
      </c>
      <c r="BK122" s="226">
        <f>ROUND(I122*H122,2)</f>
        <v>0</v>
      </c>
      <c r="BL122" s="19" t="s">
        <v>148</v>
      </c>
      <c r="BM122" s="225" t="s">
        <v>450</v>
      </c>
    </row>
    <row r="123" s="2" customFormat="1">
      <c r="A123" s="40"/>
      <c r="B123" s="41"/>
      <c r="C123" s="42"/>
      <c r="D123" s="227" t="s">
        <v>150</v>
      </c>
      <c r="E123" s="42"/>
      <c r="F123" s="228" t="s">
        <v>451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150</v>
      </c>
      <c r="AU123" s="19" t="s">
        <v>83</v>
      </c>
    </row>
    <row r="124" s="13" customFormat="1">
      <c r="A124" s="13"/>
      <c r="B124" s="232"/>
      <c r="C124" s="233"/>
      <c r="D124" s="234" t="s">
        <v>152</v>
      </c>
      <c r="E124" s="235" t="s">
        <v>19</v>
      </c>
      <c r="F124" s="236" t="s">
        <v>452</v>
      </c>
      <c r="G124" s="233"/>
      <c r="H124" s="237">
        <v>1.98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152</v>
      </c>
      <c r="AU124" s="243" t="s">
        <v>83</v>
      </c>
      <c r="AV124" s="13" t="s">
        <v>83</v>
      </c>
      <c r="AW124" s="13" t="s">
        <v>31</v>
      </c>
      <c r="AX124" s="13" t="s">
        <v>77</v>
      </c>
      <c r="AY124" s="243" t="s">
        <v>140</v>
      </c>
    </row>
    <row r="125" s="12" customFormat="1" ht="22.8" customHeight="1">
      <c r="A125" s="12"/>
      <c r="B125" s="198"/>
      <c r="C125" s="199"/>
      <c r="D125" s="200" t="s">
        <v>68</v>
      </c>
      <c r="E125" s="212" t="s">
        <v>182</v>
      </c>
      <c r="F125" s="212" t="s">
        <v>453</v>
      </c>
      <c r="G125" s="199"/>
      <c r="H125" s="199"/>
      <c r="I125" s="202"/>
      <c r="J125" s="213">
        <f>BK125</f>
        <v>0</v>
      </c>
      <c r="K125" s="199"/>
      <c r="L125" s="204"/>
      <c r="M125" s="205"/>
      <c r="N125" s="206"/>
      <c r="O125" s="206"/>
      <c r="P125" s="207">
        <f>SUM(P126:P158)</f>
        <v>0</v>
      </c>
      <c r="Q125" s="206"/>
      <c r="R125" s="207">
        <f>SUM(R126:R158)</f>
        <v>5.0592667599999999</v>
      </c>
      <c r="S125" s="206"/>
      <c r="T125" s="208">
        <f>SUM(T126:T158)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77</v>
      </c>
      <c r="AT125" s="210" t="s">
        <v>68</v>
      </c>
      <c r="AU125" s="210" t="s">
        <v>77</v>
      </c>
      <c r="AY125" s="209" t="s">
        <v>140</v>
      </c>
      <c r="BK125" s="211">
        <f>SUM(BK126:BK158)</f>
        <v>0</v>
      </c>
    </row>
    <row r="126" s="2" customFormat="1" ht="16.5" customHeight="1">
      <c r="A126" s="40"/>
      <c r="B126" s="41"/>
      <c r="C126" s="214" t="s">
        <v>189</v>
      </c>
      <c r="D126" s="214" t="s">
        <v>143</v>
      </c>
      <c r="E126" s="215" t="s">
        <v>454</v>
      </c>
      <c r="F126" s="216" t="s">
        <v>455</v>
      </c>
      <c r="G126" s="217" t="s">
        <v>156</v>
      </c>
      <c r="H126" s="218">
        <v>9.5939999999999994</v>
      </c>
      <c r="I126" s="219"/>
      <c r="J126" s="220">
        <f>ROUND(I126*H126,2)</f>
        <v>0</v>
      </c>
      <c r="K126" s="216" t="s">
        <v>147</v>
      </c>
      <c r="L126" s="46"/>
      <c r="M126" s="221" t="s">
        <v>19</v>
      </c>
      <c r="N126" s="222" t="s">
        <v>41</v>
      </c>
      <c r="O126" s="86"/>
      <c r="P126" s="223">
        <f>O126*H126</f>
        <v>0</v>
      </c>
      <c r="Q126" s="223">
        <v>0.056000000000000001</v>
      </c>
      <c r="R126" s="223">
        <f>Q126*H126</f>
        <v>0.53726399999999996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148</v>
      </c>
      <c r="AT126" s="225" t="s">
        <v>143</v>
      </c>
      <c r="AU126" s="225" t="s">
        <v>83</v>
      </c>
      <c r="AY126" s="19" t="s">
        <v>140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83</v>
      </c>
      <c r="BK126" s="226">
        <f>ROUND(I126*H126,2)</f>
        <v>0</v>
      </c>
      <c r="BL126" s="19" t="s">
        <v>148</v>
      </c>
      <c r="BM126" s="225" t="s">
        <v>456</v>
      </c>
    </row>
    <row r="127" s="2" customFormat="1">
      <c r="A127" s="40"/>
      <c r="B127" s="41"/>
      <c r="C127" s="42"/>
      <c r="D127" s="227" t="s">
        <v>150</v>
      </c>
      <c r="E127" s="42"/>
      <c r="F127" s="228" t="s">
        <v>457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150</v>
      </c>
      <c r="AU127" s="19" t="s">
        <v>83</v>
      </c>
    </row>
    <row r="128" s="13" customFormat="1">
      <c r="A128" s="13"/>
      <c r="B128" s="232"/>
      <c r="C128" s="233"/>
      <c r="D128" s="234" t="s">
        <v>152</v>
      </c>
      <c r="E128" s="235" t="s">
        <v>19</v>
      </c>
      <c r="F128" s="236" t="s">
        <v>458</v>
      </c>
      <c r="G128" s="233"/>
      <c r="H128" s="237">
        <v>9.5939999999999994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152</v>
      </c>
      <c r="AU128" s="243" t="s">
        <v>83</v>
      </c>
      <c r="AV128" s="13" t="s">
        <v>83</v>
      </c>
      <c r="AW128" s="13" t="s">
        <v>31</v>
      </c>
      <c r="AX128" s="13" t="s">
        <v>77</v>
      </c>
      <c r="AY128" s="243" t="s">
        <v>140</v>
      </c>
    </row>
    <row r="129" s="2" customFormat="1" ht="24.15" customHeight="1">
      <c r="A129" s="40"/>
      <c r="B129" s="41"/>
      <c r="C129" s="214" t="s">
        <v>196</v>
      </c>
      <c r="D129" s="214" t="s">
        <v>143</v>
      </c>
      <c r="E129" s="215" t="s">
        <v>459</v>
      </c>
      <c r="F129" s="216" t="s">
        <v>460</v>
      </c>
      <c r="G129" s="217" t="s">
        <v>156</v>
      </c>
      <c r="H129" s="218">
        <v>175.25100000000001</v>
      </c>
      <c r="I129" s="219"/>
      <c r="J129" s="220">
        <f>ROUND(I129*H129,2)</f>
        <v>0</v>
      </c>
      <c r="K129" s="216" t="s">
        <v>147</v>
      </c>
      <c r="L129" s="46"/>
      <c r="M129" s="221" t="s">
        <v>19</v>
      </c>
      <c r="N129" s="222" t="s">
        <v>41</v>
      </c>
      <c r="O129" s="86"/>
      <c r="P129" s="223">
        <f>O129*H129</f>
        <v>0</v>
      </c>
      <c r="Q129" s="223">
        <v>0.0043800000000000002</v>
      </c>
      <c r="R129" s="223">
        <f>Q129*H129</f>
        <v>0.76759938000000005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148</v>
      </c>
      <c r="AT129" s="225" t="s">
        <v>143</v>
      </c>
      <c r="AU129" s="225" t="s">
        <v>83</v>
      </c>
      <c r="AY129" s="19" t="s">
        <v>140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83</v>
      </c>
      <c r="BK129" s="226">
        <f>ROUND(I129*H129,2)</f>
        <v>0</v>
      </c>
      <c r="BL129" s="19" t="s">
        <v>148</v>
      </c>
      <c r="BM129" s="225" t="s">
        <v>461</v>
      </c>
    </row>
    <row r="130" s="2" customFormat="1">
      <c r="A130" s="40"/>
      <c r="B130" s="41"/>
      <c r="C130" s="42"/>
      <c r="D130" s="227" t="s">
        <v>150</v>
      </c>
      <c r="E130" s="42"/>
      <c r="F130" s="228" t="s">
        <v>462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150</v>
      </c>
      <c r="AU130" s="19" t="s">
        <v>83</v>
      </c>
    </row>
    <row r="131" s="15" customFormat="1">
      <c r="A131" s="15"/>
      <c r="B131" s="259"/>
      <c r="C131" s="260"/>
      <c r="D131" s="234" t="s">
        <v>152</v>
      </c>
      <c r="E131" s="261" t="s">
        <v>19</v>
      </c>
      <c r="F131" s="262" t="s">
        <v>463</v>
      </c>
      <c r="G131" s="260"/>
      <c r="H131" s="261" t="s">
        <v>19</v>
      </c>
      <c r="I131" s="263"/>
      <c r="J131" s="260"/>
      <c r="K131" s="260"/>
      <c r="L131" s="264"/>
      <c r="M131" s="265"/>
      <c r="N131" s="266"/>
      <c r="O131" s="266"/>
      <c r="P131" s="266"/>
      <c r="Q131" s="266"/>
      <c r="R131" s="266"/>
      <c r="S131" s="266"/>
      <c r="T131" s="267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8" t="s">
        <v>152</v>
      </c>
      <c r="AU131" s="268" t="s">
        <v>83</v>
      </c>
      <c r="AV131" s="15" t="s">
        <v>77</v>
      </c>
      <c r="AW131" s="15" t="s">
        <v>31</v>
      </c>
      <c r="AX131" s="15" t="s">
        <v>69</v>
      </c>
      <c r="AY131" s="268" t="s">
        <v>140</v>
      </c>
    </row>
    <row r="132" s="13" customFormat="1">
      <c r="A132" s="13"/>
      <c r="B132" s="232"/>
      <c r="C132" s="233"/>
      <c r="D132" s="234" t="s">
        <v>152</v>
      </c>
      <c r="E132" s="235" t="s">
        <v>19</v>
      </c>
      <c r="F132" s="236" t="s">
        <v>464</v>
      </c>
      <c r="G132" s="233"/>
      <c r="H132" s="237">
        <v>43.670000000000002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152</v>
      </c>
      <c r="AU132" s="243" t="s">
        <v>83</v>
      </c>
      <c r="AV132" s="13" t="s">
        <v>83</v>
      </c>
      <c r="AW132" s="13" t="s">
        <v>31</v>
      </c>
      <c r="AX132" s="13" t="s">
        <v>69</v>
      </c>
      <c r="AY132" s="243" t="s">
        <v>140</v>
      </c>
    </row>
    <row r="133" s="13" customFormat="1">
      <c r="A133" s="13"/>
      <c r="B133" s="232"/>
      <c r="C133" s="233"/>
      <c r="D133" s="234" t="s">
        <v>152</v>
      </c>
      <c r="E133" s="235" t="s">
        <v>19</v>
      </c>
      <c r="F133" s="236" t="s">
        <v>465</v>
      </c>
      <c r="G133" s="233"/>
      <c r="H133" s="237">
        <v>41.674999999999997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152</v>
      </c>
      <c r="AU133" s="243" t="s">
        <v>83</v>
      </c>
      <c r="AV133" s="13" t="s">
        <v>83</v>
      </c>
      <c r="AW133" s="13" t="s">
        <v>31</v>
      </c>
      <c r="AX133" s="13" t="s">
        <v>69</v>
      </c>
      <c r="AY133" s="243" t="s">
        <v>140</v>
      </c>
    </row>
    <row r="134" s="13" customFormat="1">
      <c r="A134" s="13"/>
      <c r="B134" s="232"/>
      <c r="C134" s="233"/>
      <c r="D134" s="234" t="s">
        <v>152</v>
      </c>
      <c r="E134" s="235" t="s">
        <v>19</v>
      </c>
      <c r="F134" s="236" t="s">
        <v>466</v>
      </c>
      <c r="G134" s="233"/>
      <c r="H134" s="237">
        <v>46.420000000000002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152</v>
      </c>
      <c r="AU134" s="243" t="s">
        <v>83</v>
      </c>
      <c r="AV134" s="13" t="s">
        <v>83</v>
      </c>
      <c r="AW134" s="13" t="s">
        <v>31</v>
      </c>
      <c r="AX134" s="13" t="s">
        <v>69</v>
      </c>
      <c r="AY134" s="243" t="s">
        <v>140</v>
      </c>
    </row>
    <row r="135" s="13" customFormat="1">
      <c r="A135" s="13"/>
      <c r="B135" s="232"/>
      <c r="C135" s="233"/>
      <c r="D135" s="234" t="s">
        <v>152</v>
      </c>
      <c r="E135" s="235" t="s">
        <v>19</v>
      </c>
      <c r="F135" s="236" t="s">
        <v>467</v>
      </c>
      <c r="G135" s="233"/>
      <c r="H135" s="237">
        <v>23.042999999999999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152</v>
      </c>
      <c r="AU135" s="243" t="s">
        <v>83</v>
      </c>
      <c r="AV135" s="13" t="s">
        <v>83</v>
      </c>
      <c r="AW135" s="13" t="s">
        <v>31</v>
      </c>
      <c r="AX135" s="13" t="s">
        <v>69</v>
      </c>
      <c r="AY135" s="243" t="s">
        <v>140</v>
      </c>
    </row>
    <row r="136" s="13" customFormat="1">
      <c r="A136" s="13"/>
      <c r="B136" s="232"/>
      <c r="C136" s="233"/>
      <c r="D136" s="234" t="s">
        <v>152</v>
      </c>
      <c r="E136" s="235" t="s">
        <v>19</v>
      </c>
      <c r="F136" s="236" t="s">
        <v>468</v>
      </c>
      <c r="G136" s="233"/>
      <c r="H136" s="237">
        <v>9.1300000000000008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152</v>
      </c>
      <c r="AU136" s="243" t="s">
        <v>83</v>
      </c>
      <c r="AV136" s="13" t="s">
        <v>83</v>
      </c>
      <c r="AW136" s="13" t="s">
        <v>31</v>
      </c>
      <c r="AX136" s="13" t="s">
        <v>69</v>
      </c>
      <c r="AY136" s="243" t="s">
        <v>140</v>
      </c>
    </row>
    <row r="137" s="13" customFormat="1">
      <c r="A137" s="13"/>
      <c r="B137" s="232"/>
      <c r="C137" s="233"/>
      <c r="D137" s="234" t="s">
        <v>152</v>
      </c>
      <c r="E137" s="235" t="s">
        <v>19</v>
      </c>
      <c r="F137" s="236" t="s">
        <v>469</v>
      </c>
      <c r="G137" s="233"/>
      <c r="H137" s="237">
        <v>6.2380000000000004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152</v>
      </c>
      <c r="AU137" s="243" t="s">
        <v>83</v>
      </c>
      <c r="AV137" s="13" t="s">
        <v>83</v>
      </c>
      <c r="AW137" s="13" t="s">
        <v>31</v>
      </c>
      <c r="AX137" s="13" t="s">
        <v>69</v>
      </c>
      <c r="AY137" s="243" t="s">
        <v>140</v>
      </c>
    </row>
    <row r="138" s="13" customFormat="1">
      <c r="A138" s="13"/>
      <c r="B138" s="232"/>
      <c r="C138" s="233"/>
      <c r="D138" s="234" t="s">
        <v>152</v>
      </c>
      <c r="E138" s="235" t="s">
        <v>19</v>
      </c>
      <c r="F138" s="236" t="s">
        <v>470</v>
      </c>
      <c r="G138" s="233"/>
      <c r="H138" s="237">
        <v>5.0750000000000002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152</v>
      </c>
      <c r="AU138" s="243" t="s">
        <v>83</v>
      </c>
      <c r="AV138" s="13" t="s">
        <v>83</v>
      </c>
      <c r="AW138" s="13" t="s">
        <v>31</v>
      </c>
      <c r="AX138" s="13" t="s">
        <v>69</v>
      </c>
      <c r="AY138" s="243" t="s">
        <v>140</v>
      </c>
    </row>
    <row r="139" s="14" customFormat="1">
      <c r="A139" s="14"/>
      <c r="B139" s="244"/>
      <c r="C139" s="245"/>
      <c r="D139" s="234" t="s">
        <v>152</v>
      </c>
      <c r="E139" s="246" t="s">
        <v>19</v>
      </c>
      <c r="F139" s="247" t="s">
        <v>169</v>
      </c>
      <c r="G139" s="245"/>
      <c r="H139" s="248">
        <v>175.25099999999998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152</v>
      </c>
      <c r="AU139" s="254" t="s">
        <v>83</v>
      </c>
      <c r="AV139" s="14" t="s">
        <v>148</v>
      </c>
      <c r="AW139" s="14" t="s">
        <v>31</v>
      </c>
      <c r="AX139" s="14" t="s">
        <v>77</v>
      </c>
      <c r="AY139" s="254" t="s">
        <v>140</v>
      </c>
    </row>
    <row r="140" s="2" customFormat="1" ht="16.5" customHeight="1">
      <c r="A140" s="40"/>
      <c r="B140" s="41"/>
      <c r="C140" s="214" t="s">
        <v>141</v>
      </c>
      <c r="D140" s="214" t="s">
        <v>143</v>
      </c>
      <c r="E140" s="215" t="s">
        <v>471</v>
      </c>
      <c r="F140" s="216" t="s">
        <v>472</v>
      </c>
      <c r="G140" s="217" t="s">
        <v>156</v>
      </c>
      <c r="H140" s="218">
        <v>12.220000000000001</v>
      </c>
      <c r="I140" s="219"/>
      <c r="J140" s="220">
        <f>ROUND(I140*H140,2)</f>
        <v>0</v>
      </c>
      <c r="K140" s="216" t="s">
        <v>147</v>
      </c>
      <c r="L140" s="46"/>
      <c r="M140" s="221" t="s">
        <v>19</v>
      </c>
      <c r="N140" s="222" t="s">
        <v>41</v>
      </c>
      <c r="O140" s="86"/>
      <c r="P140" s="223">
        <f>O140*H140</f>
        <v>0</v>
      </c>
      <c r="Q140" s="223">
        <v>0.037999999999999999</v>
      </c>
      <c r="R140" s="223">
        <f>Q140*H140</f>
        <v>0.46436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148</v>
      </c>
      <c r="AT140" s="225" t="s">
        <v>143</v>
      </c>
      <c r="AU140" s="225" t="s">
        <v>83</v>
      </c>
      <c r="AY140" s="19" t="s">
        <v>140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83</v>
      </c>
      <c r="BK140" s="226">
        <f>ROUND(I140*H140,2)</f>
        <v>0</v>
      </c>
      <c r="BL140" s="19" t="s">
        <v>148</v>
      </c>
      <c r="BM140" s="225" t="s">
        <v>473</v>
      </c>
    </row>
    <row r="141" s="2" customFormat="1">
      <c r="A141" s="40"/>
      <c r="B141" s="41"/>
      <c r="C141" s="42"/>
      <c r="D141" s="227" t="s">
        <v>150</v>
      </c>
      <c r="E141" s="42"/>
      <c r="F141" s="228" t="s">
        <v>474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150</v>
      </c>
      <c r="AU141" s="19" t="s">
        <v>83</v>
      </c>
    </row>
    <row r="142" s="13" customFormat="1">
      <c r="A142" s="13"/>
      <c r="B142" s="232"/>
      <c r="C142" s="233"/>
      <c r="D142" s="234" t="s">
        <v>152</v>
      </c>
      <c r="E142" s="235" t="s">
        <v>19</v>
      </c>
      <c r="F142" s="236" t="s">
        <v>475</v>
      </c>
      <c r="G142" s="233"/>
      <c r="H142" s="237">
        <v>12.220000000000001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152</v>
      </c>
      <c r="AU142" s="243" t="s">
        <v>83</v>
      </c>
      <c r="AV142" s="13" t="s">
        <v>83</v>
      </c>
      <c r="AW142" s="13" t="s">
        <v>31</v>
      </c>
      <c r="AX142" s="13" t="s">
        <v>77</v>
      </c>
      <c r="AY142" s="243" t="s">
        <v>140</v>
      </c>
    </row>
    <row r="143" s="2" customFormat="1" ht="24.15" customHeight="1">
      <c r="A143" s="40"/>
      <c r="B143" s="41"/>
      <c r="C143" s="214" t="s">
        <v>206</v>
      </c>
      <c r="D143" s="214" t="s">
        <v>143</v>
      </c>
      <c r="E143" s="215" t="s">
        <v>476</v>
      </c>
      <c r="F143" s="216" t="s">
        <v>477</v>
      </c>
      <c r="G143" s="217" t="s">
        <v>156</v>
      </c>
      <c r="H143" s="218">
        <v>175.25100000000001</v>
      </c>
      <c r="I143" s="219"/>
      <c r="J143" s="220">
        <f>ROUND(I143*H143,2)</f>
        <v>0</v>
      </c>
      <c r="K143" s="216" t="s">
        <v>147</v>
      </c>
      <c r="L143" s="46"/>
      <c r="M143" s="221" t="s">
        <v>19</v>
      </c>
      <c r="N143" s="222" t="s">
        <v>41</v>
      </c>
      <c r="O143" s="86"/>
      <c r="P143" s="223">
        <f>O143*H143</f>
        <v>0</v>
      </c>
      <c r="Q143" s="223">
        <v>0.018380000000000001</v>
      </c>
      <c r="R143" s="223">
        <f>Q143*H143</f>
        <v>3.2211133800000002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148</v>
      </c>
      <c r="AT143" s="225" t="s">
        <v>143</v>
      </c>
      <c r="AU143" s="225" t="s">
        <v>83</v>
      </c>
      <c r="AY143" s="19" t="s">
        <v>140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83</v>
      </c>
      <c r="BK143" s="226">
        <f>ROUND(I143*H143,2)</f>
        <v>0</v>
      </c>
      <c r="BL143" s="19" t="s">
        <v>148</v>
      </c>
      <c r="BM143" s="225" t="s">
        <v>478</v>
      </c>
    </row>
    <row r="144" s="2" customFormat="1">
      <c r="A144" s="40"/>
      <c r="B144" s="41"/>
      <c r="C144" s="42"/>
      <c r="D144" s="227" t="s">
        <v>150</v>
      </c>
      <c r="E144" s="42"/>
      <c r="F144" s="228" t="s">
        <v>479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150</v>
      </c>
      <c r="AU144" s="19" t="s">
        <v>83</v>
      </c>
    </row>
    <row r="145" s="15" customFormat="1">
      <c r="A145" s="15"/>
      <c r="B145" s="259"/>
      <c r="C145" s="260"/>
      <c r="D145" s="234" t="s">
        <v>152</v>
      </c>
      <c r="E145" s="261" t="s">
        <v>19</v>
      </c>
      <c r="F145" s="262" t="s">
        <v>463</v>
      </c>
      <c r="G145" s="260"/>
      <c r="H145" s="261" t="s">
        <v>19</v>
      </c>
      <c r="I145" s="263"/>
      <c r="J145" s="260"/>
      <c r="K145" s="260"/>
      <c r="L145" s="264"/>
      <c r="M145" s="265"/>
      <c r="N145" s="266"/>
      <c r="O145" s="266"/>
      <c r="P145" s="266"/>
      <c r="Q145" s="266"/>
      <c r="R145" s="266"/>
      <c r="S145" s="266"/>
      <c r="T145" s="26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8" t="s">
        <v>152</v>
      </c>
      <c r="AU145" s="268" t="s">
        <v>83</v>
      </c>
      <c r="AV145" s="15" t="s">
        <v>77</v>
      </c>
      <c r="AW145" s="15" t="s">
        <v>31</v>
      </c>
      <c r="AX145" s="15" t="s">
        <v>69</v>
      </c>
      <c r="AY145" s="268" t="s">
        <v>140</v>
      </c>
    </row>
    <row r="146" s="13" customFormat="1">
      <c r="A146" s="13"/>
      <c r="B146" s="232"/>
      <c r="C146" s="233"/>
      <c r="D146" s="234" t="s">
        <v>152</v>
      </c>
      <c r="E146" s="235" t="s">
        <v>19</v>
      </c>
      <c r="F146" s="236" t="s">
        <v>464</v>
      </c>
      <c r="G146" s="233"/>
      <c r="H146" s="237">
        <v>43.670000000000002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152</v>
      </c>
      <c r="AU146" s="243" t="s">
        <v>83</v>
      </c>
      <c r="AV146" s="13" t="s">
        <v>83</v>
      </c>
      <c r="AW146" s="13" t="s">
        <v>31</v>
      </c>
      <c r="AX146" s="13" t="s">
        <v>69</v>
      </c>
      <c r="AY146" s="243" t="s">
        <v>140</v>
      </c>
    </row>
    <row r="147" s="13" customFormat="1">
      <c r="A147" s="13"/>
      <c r="B147" s="232"/>
      <c r="C147" s="233"/>
      <c r="D147" s="234" t="s">
        <v>152</v>
      </c>
      <c r="E147" s="235" t="s">
        <v>19</v>
      </c>
      <c r="F147" s="236" t="s">
        <v>465</v>
      </c>
      <c r="G147" s="233"/>
      <c r="H147" s="237">
        <v>41.674999999999997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152</v>
      </c>
      <c r="AU147" s="243" t="s">
        <v>83</v>
      </c>
      <c r="AV147" s="13" t="s">
        <v>83</v>
      </c>
      <c r="AW147" s="13" t="s">
        <v>31</v>
      </c>
      <c r="AX147" s="13" t="s">
        <v>69</v>
      </c>
      <c r="AY147" s="243" t="s">
        <v>140</v>
      </c>
    </row>
    <row r="148" s="13" customFormat="1">
      <c r="A148" s="13"/>
      <c r="B148" s="232"/>
      <c r="C148" s="233"/>
      <c r="D148" s="234" t="s">
        <v>152</v>
      </c>
      <c r="E148" s="235" t="s">
        <v>19</v>
      </c>
      <c r="F148" s="236" t="s">
        <v>466</v>
      </c>
      <c r="G148" s="233"/>
      <c r="H148" s="237">
        <v>46.420000000000002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152</v>
      </c>
      <c r="AU148" s="243" t="s">
        <v>83</v>
      </c>
      <c r="AV148" s="13" t="s">
        <v>83</v>
      </c>
      <c r="AW148" s="13" t="s">
        <v>31</v>
      </c>
      <c r="AX148" s="13" t="s">
        <v>69</v>
      </c>
      <c r="AY148" s="243" t="s">
        <v>140</v>
      </c>
    </row>
    <row r="149" s="13" customFormat="1">
      <c r="A149" s="13"/>
      <c r="B149" s="232"/>
      <c r="C149" s="233"/>
      <c r="D149" s="234" t="s">
        <v>152</v>
      </c>
      <c r="E149" s="235" t="s">
        <v>19</v>
      </c>
      <c r="F149" s="236" t="s">
        <v>467</v>
      </c>
      <c r="G149" s="233"/>
      <c r="H149" s="237">
        <v>23.042999999999999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152</v>
      </c>
      <c r="AU149" s="243" t="s">
        <v>83</v>
      </c>
      <c r="AV149" s="13" t="s">
        <v>83</v>
      </c>
      <c r="AW149" s="13" t="s">
        <v>31</v>
      </c>
      <c r="AX149" s="13" t="s">
        <v>69</v>
      </c>
      <c r="AY149" s="243" t="s">
        <v>140</v>
      </c>
    </row>
    <row r="150" s="13" customFormat="1">
      <c r="A150" s="13"/>
      <c r="B150" s="232"/>
      <c r="C150" s="233"/>
      <c r="D150" s="234" t="s">
        <v>152</v>
      </c>
      <c r="E150" s="235" t="s">
        <v>19</v>
      </c>
      <c r="F150" s="236" t="s">
        <v>468</v>
      </c>
      <c r="G150" s="233"/>
      <c r="H150" s="237">
        <v>9.1300000000000008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152</v>
      </c>
      <c r="AU150" s="243" t="s">
        <v>83</v>
      </c>
      <c r="AV150" s="13" t="s">
        <v>83</v>
      </c>
      <c r="AW150" s="13" t="s">
        <v>31</v>
      </c>
      <c r="AX150" s="13" t="s">
        <v>69</v>
      </c>
      <c r="AY150" s="243" t="s">
        <v>140</v>
      </c>
    </row>
    <row r="151" s="13" customFormat="1">
      <c r="A151" s="13"/>
      <c r="B151" s="232"/>
      <c r="C151" s="233"/>
      <c r="D151" s="234" t="s">
        <v>152</v>
      </c>
      <c r="E151" s="235" t="s">
        <v>19</v>
      </c>
      <c r="F151" s="236" t="s">
        <v>469</v>
      </c>
      <c r="G151" s="233"/>
      <c r="H151" s="237">
        <v>6.2380000000000004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152</v>
      </c>
      <c r="AU151" s="243" t="s">
        <v>83</v>
      </c>
      <c r="AV151" s="13" t="s">
        <v>83</v>
      </c>
      <c r="AW151" s="13" t="s">
        <v>31</v>
      </c>
      <c r="AX151" s="13" t="s">
        <v>69</v>
      </c>
      <c r="AY151" s="243" t="s">
        <v>140</v>
      </c>
    </row>
    <row r="152" s="13" customFormat="1">
      <c r="A152" s="13"/>
      <c r="B152" s="232"/>
      <c r="C152" s="233"/>
      <c r="D152" s="234" t="s">
        <v>152</v>
      </c>
      <c r="E152" s="235" t="s">
        <v>19</v>
      </c>
      <c r="F152" s="236" t="s">
        <v>470</v>
      </c>
      <c r="G152" s="233"/>
      <c r="H152" s="237">
        <v>5.0750000000000002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152</v>
      </c>
      <c r="AU152" s="243" t="s">
        <v>83</v>
      </c>
      <c r="AV152" s="13" t="s">
        <v>83</v>
      </c>
      <c r="AW152" s="13" t="s">
        <v>31</v>
      </c>
      <c r="AX152" s="13" t="s">
        <v>69</v>
      </c>
      <c r="AY152" s="243" t="s">
        <v>140</v>
      </c>
    </row>
    <row r="153" s="14" customFormat="1">
      <c r="A153" s="14"/>
      <c r="B153" s="244"/>
      <c r="C153" s="245"/>
      <c r="D153" s="234" t="s">
        <v>152</v>
      </c>
      <c r="E153" s="246" t="s">
        <v>19</v>
      </c>
      <c r="F153" s="247" t="s">
        <v>169</v>
      </c>
      <c r="G153" s="245"/>
      <c r="H153" s="248">
        <v>175.25099999999998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152</v>
      </c>
      <c r="AU153" s="254" t="s">
        <v>83</v>
      </c>
      <c r="AV153" s="14" t="s">
        <v>148</v>
      </c>
      <c r="AW153" s="14" t="s">
        <v>31</v>
      </c>
      <c r="AX153" s="14" t="s">
        <v>77</v>
      </c>
      <c r="AY153" s="254" t="s">
        <v>140</v>
      </c>
    </row>
    <row r="154" s="2" customFormat="1" ht="24.15" customHeight="1">
      <c r="A154" s="40"/>
      <c r="B154" s="41"/>
      <c r="C154" s="214" t="s">
        <v>212</v>
      </c>
      <c r="D154" s="214" t="s">
        <v>143</v>
      </c>
      <c r="E154" s="215" t="s">
        <v>480</v>
      </c>
      <c r="F154" s="216" t="s">
        <v>481</v>
      </c>
      <c r="G154" s="217" t="s">
        <v>281</v>
      </c>
      <c r="H154" s="218">
        <v>1</v>
      </c>
      <c r="I154" s="219"/>
      <c r="J154" s="220">
        <f>ROUND(I154*H154,2)</f>
        <v>0</v>
      </c>
      <c r="K154" s="216" t="s">
        <v>147</v>
      </c>
      <c r="L154" s="46"/>
      <c r="M154" s="221" t="s">
        <v>19</v>
      </c>
      <c r="N154" s="222" t="s">
        <v>41</v>
      </c>
      <c r="O154" s="86"/>
      <c r="P154" s="223">
        <f>O154*H154</f>
        <v>0</v>
      </c>
      <c r="Q154" s="223">
        <v>0.056439999999999997</v>
      </c>
      <c r="R154" s="223">
        <f>Q154*H154</f>
        <v>0.056439999999999997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148</v>
      </c>
      <c r="AT154" s="225" t="s">
        <v>143</v>
      </c>
      <c r="AU154" s="225" t="s">
        <v>83</v>
      </c>
      <c r="AY154" s="19" t="s">
        <v>140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83</v>
      </c>
      <c r="BK154" s="226">
        <f>ROUND(I154*H154,2)</f>
        <v>0</v>
      </c>
      <c r="BL154" s="19" t="s">
        <v>148</v>
      </c>
      <c r="BM154" s="225" t="s">
        <v>482</v>
      </c>
    </row>
    <row r="155" s="2" customFormat="1">
      <c r="A155" s="40"/>
      <c r="B155" s="41"/>
      <c r="C155" s="42"/>
      <c r="D155" s="227" t="s">
        <v>150</v>
      </c>
      <c r="E155" s="42"/>
      <c r="F155" s="228" t="s">
        <v>483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150</v>
      </c>
      <c r="AU155" s="19" t="s">
        <v>83</v>
      </c>
    </row>
    <row r="156" s="13" customFormat="1">
      <c r="A156" s="13"/>
      <c r="B156" s="232"/>
      <c r="C156" s="233"/>
      <c r="D156" s="234" t="s">
        <v>152</v>
      </c>
      <c r="E156" s="235" t="s">
        <v>19</v>
      </c>
      <c r="F156" s="236" t="s">
        <v>484</v>
      </c>
      <c r="G156" s="233"/>
      <c r="H156" s="237">
        <v>1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152</v>
      </c>
      <c r="AU156" s="243" t="s">
        <v>83</v>
      </c>
      <c r="AV156" s="13" t="s">
        <v>83</v>
      </c>
      <c r="AW156" s="13" t="s">
        <v>31</v>
      </c>
      <c r="AX156" s="13" t="s">
        <v>77</v>
      </c>
      <c r="AY156" s="243" t="s">
        <v>140</v>
      </c>
    </row>
    <row r="157" s="2" customFormat="1" ht="21.75" customHeight="1">
      <c r="A157" s="40"/>
      <c r="B157" s="41"/>
      <c r="C157" s="269" t="s">
        <v>8</v>
      </c>
      <c r="D157" s="269" t="s">
        <v>395</v>
      </c>
      <c r="E157" s="270" t="s">
        <v>485</v>
      </c>
      <c r="F157" s="271" t="s">
        <v>486</v>
      </c>
      <c r="G157" s="272" t="s">
        <v>281</v>
      </c>
      <c r="H157" s="273">
        <v>1</v>
      </c>
      <c r="I157" s="274"/>
      <c r="J157" s="275">
        <f>ROUND(I157*H157,2)</f>
        <v>0</v>
      </c>
      <c r="K157" s="271" t="s">
        <v>147</v>
      </c>
      <c r="L157" s="276"/>
      <c r="M157" s="277" t="s">
        <v>19</v>
      </c>
      <c r="N157" s="278" t="s">
        <v>41</v>
      </c>
      <c r="O157" s="86"/>
      <c r="P157" s="223">
        <f>O157*H157</f>
        <v>0</v>
      </c>
      <c r="Q157" s="223">
        <v>0.012489999999999999</v>
      </c>
      <c r="R157" s="223">
        <f>Q157*H157</f>
        <v>0.012489999999999999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196</v>
      </c>
      <c r="AT157" s="225" t="s">
        <v>395</v>
      </c>
      <c r="AU157" s="225" t="s">
        <v>83</v>
      </c>
      <c r="AY157" s="19" t="s">
        <v>140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83</v>
      </c>
      <c r="BK157" s="226">
        <f>ROUND(I157*H157,2)</f>
        <v>0</v>
      </c>
      <c r="BL157" s="19" t="s">
        <v>148</v>
      </c>
      <c r="BM157" s="225" t="s">
        <v>487</v>
      </c>
    </row>
    <row r="158" s="2" customFormat="1">
      <c r="A158" s="40"/>
      <c r="B158" s="41"/>
      <c r="C158" s="42"/>
      <c r="D158" s="234" t="s">
        <v>488</v>
      </c>
      <c r="E158" s="42"/>
      <c r="F158" s="279" t="s">
        <v>489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488</v>
      </c>
      <c r="AU158" s="19" t="s">
        <v>83</v>
      </c>
    </row>
    <row r="159" s="12" customFormat="1" ht="22.8" customHeight="1">
      <c r="A159" s="12"/>
      <c r="B159" s="198"/>
      <c r="C159" s="199"/>
      <c r="D159" s="200" t="s">
        <v>68</v>
      </c>
      <c r="E159" s="212" t="s">
        <v>141</v>
      </c>
      <c r="F159" s="212" t="s">
        <v>142</v>
      </c>
      <c r="G159" s="199"/>
      <c r="H159" s="199"/>
      <c r="I159" s="202"/>
      <c r="J159" s="213">
        <f>BK159</f>
        <v>0</v>
      </c>
      <c r="K159" s="199"/>
      <c r="L159" s="204"/>
      <c r="M159" s="205"/>
      <c r="N159" s="206"/>
      <c r="O159" s="206"/>
      <c r="P159" s="207">
        <f>SUM(P160:P179)</f>
        <v>0</v>
      </c>
      <c r="Q159" s="206"/>
      <c r="R159" s="207">
        <f>SUM(R160:R179)</f>
        <v>0.0033716000000000006</v>
      </c>
      <c r="S159" s="206"/>
      <c r="T159" s="208">
        <f>SUM(T160:T179)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9" t="s">
        <v>77</v>
      </c>
      <c r="AT159" s="210" t="s">
        <v>68</v>
      </c>
      <c r="AU159" s="210" t="s">
        <v>77</v>
      </c>
      <c r="AY159" s="209" t="s">
        <v>140</v>
      </c>
      <c r="BK159" s="211">
        <f>SUM(BK160:BK179)</f>
        <v>0</v>
      </c>
    </row>
    <row r="160" s="2" customFormat="1" ht="24.15" customHeight="1">
      <c r="A160" s="40"/>
      <c r="B160" s="41"/>
      <c r="C160" s="214" t="s">
        <v>221</v>
      </c>
      <c r="D160" s="214" t="s">
        <v>143</v>
      </c>
      <c r="E160" s="215" t="s">
        <v>490</v>
      </c>
      <c r="F160" s="216" t="s">
        <v>491</v>
      </c>
      <c r="G160" s="217" t="s">
        <v>156</v>
      </c>
      <c r="H160" s="218">
        <v>223.583</v>
      </c>
      <c r="I160" s="219"/>
      <c r="J160" s="220">
        <f>ROUND(I160*H160,2)</f>
        <v>0</v>
      </c>
      <c r="K160" s="216" t="s">
        <v>147</v>
      </c>
      <c r="L160" s="46"/>
      <c r="M160" s="221" t="s">
        <v>19</v>
      </c>
      <c r="N160" s="222" t="s">
        <v>41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148</v>
      </c>
      <c r="AT160" s="225" t="s">
        <v>143</v>
      </c>
      <c r="AU160" s="225" t="s">
        <v>83</v>
      </c>
      <c r="AY160" s="19" t="s">
        <v>140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83</v>
      </c>
      <c r="BK160" s="226">
        <f>ROUND(I160*H160,2)</f>
        <v>0</v>
      </c>
      <c r="BL160" s="19" t="s">
        <v>148</v>
      </c>
      <c r="BM160" s="225" t="s">
        <v>492</v>
      </c>
    </row>
    <row r="161" s="2" customFormat="1">
      <c r="A161" s="40"/>
      <c r="B161" s="41"/>
      <c r="C161" s="42"/>
      <c r="D161" s="227" t="s">
        <v>150</v>
      </c>
      <c r="E161" s="42"/>
      <c r="F161" s="228" t="s">
        <v>493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150</v>
      </c>
      <c r="AU161" s="19" t="s">
        <v>83</v>
      </c>
    </row>
    <row r="162" s="13" customFormat="1">
      <c r="A162" s="13"/>
      <c r="B162" s="232"/>
      <c r="C162" s="233"/>
      <c r="D162" s="234" t="s">
        <v>152</v>
      </c>
      <c r="E162" s="235" t="s">
        <v>19</v>
      </c>
      <c r="F162" s="236" t="s">
        <v>371</v>
      </c>
      <c r="G162" s="233"/>
      <c r="H162" s="237">
        <v>51.590000000000003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152</v>
      </c>
      <c r="AU162" s="243" t="s">
        <v>83</v>
      </c>
      <c r="AV162" s="13" t="s">
        <v>83</v>
      </c>
      <c r="AW162" s="13" t="s">
        <v>31</v>
      </c>
      <c r="AX162" s="13" t="s">
        <v>69</v>
      </c>
      <c r="AY162" s="243" t="s">
        <v>140</v>
      </c>
    </row>
    <row r="163" s="13" customFormat="1">
      <c r="A163" s="13"/>
      <c r="B163" s="232"/>
      <c r="C163" s="233"/>
      <c r="D163" s="234" t="s">
        <v>152</v>
      </c>
      <c r="E163" s="235" t="s">
        <v>19</v>
      </c>
      <c r="F163" s="236" t="s">
        <v>372</v>
      </c>
      <c r="G163" s="233"/>
      <c r="H163" s="237">
        <v>-7.9199999999999999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152</v>
      </c>
      <c r="AU163" s="243" t="s">
        <v>83</v>
      </c>
      <c r="AV163" s="13" t="s">
        <v>83</v>
      </c>
      <c r="AW163" s="13" t="s">
        <v>31</v>
      </c>
      <c r="AX163" s="13" t="s">
        <v>69</v>
      </c>
      <c r="AY163" s="243" t="s">
        <v>140</v>
      </c>
    </row>
    <row r="164" s="13" customFormat="1">
      <c r="A164" s="13"/>
      <c r="B164" s="232"/>
      <c r="C164" s="233"/>
      <c r="D164" s="234" t="s">
        <v>152</v>
      </c>
      <c r="E164" s="235" t="s">
        <v>19</v>
      </c>
      <c r="F164" s="236" t="s">
        <v>373</v>
      </c>
      <c r="G164" s="233"/>
      <c r="H164" s="237">
        <v>51.755000000000003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152</v>
      </c>
      <c r="AU164" s="243" t="s">
        <v>83</v>
      </c>
      <c r="AV164" s="13" t="s">
        <v>83</v>
      </c>
      <c r="AW164" s="13" t="s">
        <v>31</v>
      </c>
      <c r="AX164" s="13" t="s">
        <v>69</v>
      </c>
      <c r="AY164" s="243" t="s">
        <v>140</v>
      </c>
    </row>
    <row r="165" s="13" customFormat="1">
      <c r="A165" s="13"/>
      <c r="B165" s="232"/>
      <c r="C165" s="233"/>
      <c r="D165" s="234" t="s">
        <v>152</v>
      </c>
      <c r="E165" s="235" t="s">
        <v>19</v>
      </c>
      <c r="F165" s="236" t="s">
        <v>374</v>
      </c>
      <c r="G165" s="233"/>
      <c r="H165" s="237">
        <v>-10.08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152</v>
      </c>
      <c r="AU165" s="243" t="s">
        <v>83</v>
      </c>
      <c r="AV165" s="13" t="s">
        <v>83</v>
      </c>
      <c r="AW165" s="13" t="s">
        <v>31</v>
      </c>
      <c r="AX165" s="13" t="s">
        <v>69</v>
      </c>
      <c r="AY165" s="243" t="s">
        <v>140</v>
      </c>
    </row>
    <row r="166" s="13" customFormat="1">
      <c r="A166" s="13"/>
      <c r="B166" s="232"/>
      <c r="C166" s="233"/>
      <c r="D166" s="234" t="s">
        <v>152</v>
      </c>
      <c r="E166" s="235" t="s">
        <v>19</v>
      </c>
      <c r="F166" s="236" t="s">
        <v>375</v>
      </c>
      <c r="G166" s="233"/>
      <c r="H166" s="237">
        <v>50.380000000000003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152</v>
      </c>
      <c r="AU166" s="243" t="s">
        <v>83</v>
      </c>
      <c r="AV166" s="13" t="s">
        <v>83</v>
      </c>
      <c r="AW166" s="13" t="s">
        <v>31</v>
      </c>
      <c r="AX166" s="13" t="s">
        <v>69</v>
      </c>
      <c r="AY166" s="243" t="s">
        <v>140</v>
      </c>
    </row>
    <row r="167" s="13" customFormat="1">
      <c r="A167" s="13"/>
      <c r="B167" s="232"/>
      <c r="C167" s="233"/>
      <c r="D167" s="234" t="s">
        <v>152</v>
      </c>
      <c r="E167" s="235" t="s">
        <v>19</v>
      </c>
      <c r="F167" s="236" t="s">
        <v>376</v>
      </c>
      <c r="G167" s="233"/>
      <c r="H167" s="237">
        <v>-3.96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152</v>
      </c>
      <c r="AU167" s="243" t="s">
        <v>83</v>
      </c>
      <c r="AV167" s="13" t="s">
        <v>83</v>
      </c>
      <c r="AW167" s="13" t="s">
        <v>31</v>
      </c>
      <c r="AX167" s="13" t="s">
        <v>69</v>
      </c>
      <c r="AY167" s="243" t="s">
        <v>140</v>
      </c>
    </row>
    <row r="168" s="13" customFormat="1">
      <c r="A168" s="13"/>
      <c r="B168" s="232"/>
      <c r="C168" s="233"/>
      <c r="D168" s="234" t="s">
        <v>152</v>
      </c>
      <c r="E168" s="235" t="s">
        <v>19</v>
      </c>
      <c r="F168" s="236" t="s">
        <v>377</v>
      </c>
      <c r="G168" s="233"/>
      <c r="H168" s="237">
        <v>48.923000000000002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152</v>
      </c>
      <c r="AU168" s="243" t="s">
        <v>83</v>
      </c>
      <c r="AV168" s="13" t="s">
        <v>83</v>
      </c>
      <c r="AW168" s="13" t="s">
        <v>31</v>
      </c>
      <c r="AX168" s="13" t="s">
        <v>69</v>
      </c>
      <c r="AY168" s="243" t="s">
        <v>140</v>
      </c>
    </row>
    <row r="169" s="13" customFormat="1">
      <c r="A169" s="13"/>
      <c r="B169" s="232"/>
      <c r="C169" s="233"/>
      <c r="D169" s="234" t="s">
        <v>152</v>
      </c>
      <c r="E169" s="235" t="s">
        <v>19</v>
      </c>
      <c r="F169" s="236" t="s">
        <v>378</v>
      </c>
      <c r="G169" s="233"/>
      <c r="H169" s="237">
        <v>-9.4000000000000004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152</v>
      </c>
      <c r="AU169" s="243" t="s">
        <v>83</v>
      </c>
      <c r="AV169" s="13" t="s">
        <v>83</v>
      </c>
      <c r="AW169" s="13" t="s">
        <v>31</v>
      </c>
      <c r="AX169" s="13" t="s">
        <v>69</v>
      </c>
      <c r="AY169" s="243" t="s">
        <v>140</v>
      </c>
    </row>
    <row r="170" s="13" customFormat="1">
      <c r="A170" s="13"/>
      <c r="B170" s="232"/>
      <c r="C170" s="233"/>
      <c r="D170" s="234" t="s">
        <v>152</v>
      </c>
      <c r="E170" s="235" t="s">
        <v>19</v>
      </c>
      <c r="F170" s="236" t="s">
        <v>379</v>
      </c>
      <c r="G170" s="233"/>
      <c r="H170" s="237">
        <v>18.260000000000002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152</v>
      </c>
      <c r="AU170" s="243" t="s">
        <v>83</v>
      </c>
      <c r="AV170" s="13" t="s">
        <v>83</v>
      </c>
      <c r="AW170" s="13" t="s">
        <v>31</v>
      </c>
      <c r="AX170" s="13" t="s">
        <v>69</v>
      </c>
      <c r="AY170" s="243" t="s">
        <v>140</v>
      </c>
    </row>
    <row r="171" s="13" customFormat="1">
      <c r="A171" s="13"/>
      <c r="B171" s="232"/>
      <c r="C171" s="233"/>
      <c r="D171" s="234" t="s">
        <v>152</v>
      </c>
      <c r="E171" s="235" t="s">
        <v>19</v>
      </c>
      <c r="F171" s="236" t="s">
        <v>380</v>
      </c>
      <c r="G171" s="233"/>
      <c r="H171" s="237">
        <v>-1.3999999999999999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152</v>
      </c>
      <c r="AU171" s="243" t="s">
        <v>83</v>
      </c>
      <c r="AV171" s="13" t="s">
        <v>83</v>
      </c>
      <c r="AW171" s="13" t="s">
        <v>31</v>
      </c>
      <c r="AX171" s="13" t="s">
        <v>69</v>
      </c>
      <c r="AY171" s="243" t="s">
        <v>140</v>
      </c>
    </row>
    <row r="172" s="13" customFormat="1">
      <c r="A172" s="13"/>
      <c r="B172" s="232"/>
      <c r="C172" s="233"/>
      <c r="D172" s="234" t="s">
        <v>152</v>
      </c>
      <c r="E172" s="235" t="s">
        <v>19</v>
      </c>
      <c r="F172" s="236" t="s">
        <v>381</v>
      </c>
      <c r="G172" s="233"/>
      <c r="H172" s="237">
        <v>28.984999999999999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152</v>
      </c>
      <c r="AU172" s="243" t="s">
        <v>83</v>
      </c>
      <c r="AV172" s="13" t="s">
        <v>83</v>
      </c>
      <c r="AW172" s="13" t="s">
        <v>31</v>
      </c>
      <c r="AX172" s="13" t="s">
        <v>69</v>
      </c>
      <c r="AY172" s="243" t="s">
        <v>140</v>
      </c>
    </row>
    <row r="173" s="13" customFormat="1">
      <c r="A173" s="13"/>
      <c r="B173" s="232"/>
      <c r="C173" s="233"/>
      <c r="D173" s="234" t="s">
        <v>152</v>
      </c>
      <c r="E173" s="235" t="s">
        <v>19</v>
      </c>
      <c r="F173" s="236" t="s">
        <v>382</v>
      </c>
      <c r="G173" s="233"/>
      <c r="H173" s="237">
        <v>-4.0999999999999996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152</v>
      </c>
      <c r="AU173" s="243" t="s">
        <v>83</v>
      </c>
      <c r="AV173" s="13" t="s">
        <v>83</v>
      </c>
      <c r="AW173" s="13" t="s">
        <v>31</v>
      </c>
      <c r="AX173" s="13" t="s">
        <v>69</v>
      </c>
      <c r="AY173" s="243" t="s">
        <v>140</v>
      </c>
    </row>
    <row r="174" s="13" customFormat="1">
      <c r="A174" s="13"/>
      <c r="B174" s="232"/>
      <c r="C174" s="233"/>
      <c r="D174" s="234" t="s">
        <v>152</v>
      </c>
      <c r="E174" s="235" t="s">
        <v>19</v>
      </c>
      <c r="F174" s="236" t="s">
        <v>383</v>
      </c>
      <c r="G174" s="233"/>
      <c r="H174" s="237">
        <v>13.75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152</v>
      </c>
      <c r="AU174" s="243" t="s">
        <v>83</v>
      </c>
      <c r="AV174" s="13" t="s">
        <v>83</v>
      </c>
      <c r="AW174" s="13" t="s">
        <v>31</v>
      </c>
      <c r="AX174" s="13" t="s">
        <v>69</v>
      </c>
      <c r="AY174" s="243" t="s">
        <v>140</v>
      </c>
    </row>
    <row r="175" s="13" customFormat="1">
      <c r="A175" s="13"/>
      <c r="B175" s="232"/>
      <c r="C175" s="233"/>
      <c r="D175" s="234" t="s">
        <v>152</v>
      </c>
      <c r="E175" s="235" t="s">
        <v>19</v>
      </c>
      <c r="F175" s="236" t="s">
        <v>384</v>
      </c>
      <c r="G175" s="233"/>
      <c r="H175" s="237">
        <v>-3.2000000000000002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152</v>
      </c>
      <c r="AU175" s="243" t="s">
        <v>83</v>
      </c>
      <c r="AV175" s="13" t="s">
        <v>83</v>
      </c>
      <c r="AW175" s="13" t="s">
        <v>31</v>
      </c>
      <c r="AX175" s="13" t="s">
        <v>69</v>
      </c>
      <c r="AY175" s="243" t="s">
        <v>140</v>
      </c>
    </row>
    <row r="176" s="14" customFormat="1">
      <c r="A176" s="14"/>
      <c r="B176" s="244"/>
      <c r="C176" s="245"/>
      <c r="D176" s="234" t="s">
        <v>152</v>
      </c>
      <c r="E176" s="246" t="s">
        <v>19</v>
      </c>
      <c r="F176" s="247" t="s">
        <v>169</v>
      </c>
      <c r="G176" s="245"/>
      <c r="H176" s="248">
        <v>223.583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152</v>
      </c>
      <c r="AU176" s="254" t="s">
        <v>83</v>
      </c>
      <c r="AV176" s="14" t="s">
        <v>148</v>
      </c>
      <c r="AW176" s="14" t="s">
        <v>31</v>
      </c>
      <c r="AX176" s="14" t="s">
        <v>77</v>
      </c>
      <c r="AY176" s="254" t="s">
        <v>140</v>
      </c>
    </row>
    <row r="177" s="2" customFormat="1" ht="24.15" customHeight="1">
      <c r="A177" s="40"/>
      <c r="B177" s="41"/>
      <c r="C177" s="214" t="s">
        <v>228</v>
      </c>
      <c r="D177" s="214" t="s">
        <v>143</v>
      </c>
      <c r="E177" s="215" t="s">
        <v>494</v>
      </c>
      <c r="F177" s="216" t="s">
        <v>495</v>
      </c>
      <c r="G177" s="217" t="s">
        <v>156</v>
      </c>
      <c r="H177" s="218">
        <v>84.290000000000006</v>
      </c>
      <c r="I177" s="219"/>
      <c r="J177" s="220">
        <f>ROUND(I177*H177,2)</f>
        <v>0</v>
      </c>
      <c r="K177" s="216" t="s">
        <v>147</v>
      </c>
      <c r="L177" s="46"/>
      <c r="M177" s="221" t="s">
        <v>19</v>
      </c>
      <c r="N177" s="222" t="s">
        <v>41</v>
      </c>
      <c r="O177" s="86"/>
      <c r="P177" s="223">
        <f>O177*H177</f>
        <v>0</v>
      </c>
      <c r="Q177" s="223">
        <v>4.0000000000000003E-05</v>
      </c>
      <c r="R177" s="223">
        <f>Q177*H177</f>
        <v>0.0033716000000000006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148</v>
      </c>
      <c r="AT177" s="225" t="s">
        <v>143</v>
      </c>
      <c r="AU177" s="225" t="s">
        <v>83</v>
      </c>
      <c r="AY177" s="19" t="s">
        <v>140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83</v>
      </c>
      <c r="BK177" s="226">
        <f>ROUND(I177*H177,2)</f>
        <v>0</v>
      </c>
      <c r="BL177" s="19" t="s">
        <v>148</v>
      </c>
      <c r="BM177" s="225" t="s">
        <v>496</v>
      </c>
    </row>
    <row r="178" s="2" customFormat="1">
      <c r="A178" s="40"/>
      <c r="B178" s="41"/>
      <c r="C178" s="42"/>
      <c r="D178" s="227" t="s">
        <v>150</v>
      </c>
      <c r="E178" s="42"/>
      <c r="F178" s="228" t="s">
        <v>497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150</v>
      </c>
      <c r="AU178" s="19" t="s">
        <v>83</v>
      </c>
    </row>
    <row r="179" s="13" customFormat="1">
      <c r="A179" s="13"/>
      <c r="B179" s="232"/>
      <c r="C179" s="233"/>
      <c r="D179" s="234" t="s">
        <v>152</v>
      </c>
      <c r="E179" s="235" t="s">
        <v>19</v>
      </c>
      <c r="F179" s="236" t="s">
        <v>498</v>
      </c>
      <c r="G179" s="233"/>
      <c r="H179" s="237">
        <v>84.290000000000006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152</v>
      </c>
      <c r="AU179" s="243" t="s">
        <v>83</v>
      </c>
      <c r="AV179" s="13" t="s">
        <v>83</v>
      </c>
      <c r="AW179" s="13" t="s">
        <v>31</v>
      </c>
      <c r="AX179" s="13" t="s">
        <v>77</v>
      </c>
      <c r="AY179" s="243" t="s">
        <v>140</v>
      </c>
    </row>
    <row r="180" s="12" customFormat="1" ht="22.8" customHeight="1">
      <c r="A180" s="12"/>
      <c r="B180" s="198"/>
      <c r="C180" s="199"/>
      <c r="D180" s="200" t="s">
        <v>68</v>
      </c>
      <c r="E180" s="212" t="s">
        <v>499</v>
      </c>
      <c r="F180" s="212" t="s">
        <v>500</v>
      </c>
      <c r="G180" s="199"/>
      <c r="H180" s="199"/>
      <c r="I180" s="202"/>
      <c r="J180" s="213">
        <f>BK180</f>
        <v>0</v>
      </c>
      <c r="K180" s="199"/>
      <c r="L180" s="204"/>
      <c r="M180" s="205"/>
      <c r="N180" s="206"/>
      <c r="O180" s="206"/>
      <c r="P180" s="207">
        <f>SUM(P181:P182)</f>
        <v>0</v>
      </c>
      <c r="Q180" s="206"/>
      <c r="R180" s="207">
        <f>SUM(R181:R182)</f>
        <v>0</v>
      </c>
      <c r="S180" s="206"/>
      <c r="T180" s="208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9" t="s">
        <v>77</v>
      </c>
      <c r="AT180" s="210" t="s">
        <v>68</v>
      </c>
      <c r="AU180" s="210" t="s">
        <v>77</v>
      </c>
      <c r="AY180" s="209" t="s">
        <v>140</v>
      </c>
      <c r="BK180" s="211">
        <f>SUM(BK181:BK182)</f>
        <v>0</v>
      </c>
    </row>
    <row r="181" s="2" customFormat="1" ht="33" customHeight="1">
      <c r="A181" s="40"/>
      <c r="B181" s="41"/>
      <c r="C181" s="214" t="s">
        <v>234</v>
      </c>
      <c r="D181" s="214" t="s">
        <v>143</v>
      </c>
      <c r="E181" s="215" t="s">
        <v>501</v>
      </c>
      <c r="F181" s="216" t="s">
        <v>502</v>
      </c>
      <c r="G181" s="217" t="s">
        <v>244</v>
      </c>
      <c r="H181" s="218">
        <v>7.8630000000000004</v>
      </c>
      <c r="I181" s="219"/>
      <c r="J181" s="220">
        <f>ROUND(I181*H181,2)</f>
        <v>0</v>
      </c>
      <c r="K181" s="216" t="s">
        <v>147</v>
      </c>
      <c r="L181" s="46"/>
      <c r="M181" s="221" t="s">
        <v>19</v>
      </c>
      <c r="N181" s="222" t="s">
        <v>41</v>
      </c>
      <c r="O181" s="86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148</v>
      </c>
      <c r="AT181" s="225" t="s">
        <v>143</v>
      </c>
      <c r="AU181" s="225" t="s">
        <v>83</v>
      </c>
      <c r="AY181" s="19" t="s">
        <v>140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83</v>
      </c>
      <c r="BK181" s="226">
        <f>ROUND(I181*H181,2)</f>
        <v>0</v>
      </c>
      <c r="BL181" s="19" t="s">
        <v>148</v>
      </c>
      <c r="BM181" s="225" t="s">
        <v>503</v>
      </c>
    </row>
    <row r="182" s="2" customFormat="1">
      <c r="A182" s="40"/>
      <c r="B182" s="41"/>
      <c r="C182" s="42"/>
      <c r="D182" s="227" t="s">
        <v>150</v>
      </c>
      <c r="E182" s="42"/>
      <c r="F182" s="228" t="s">
        <v>504</v>
      </c>
      <c r="G182" s="42"/>
      <c r="H182" s="42"/>
      <c r="I182" s="229"/>
      <c r="J182" s="42"/>
      <c r="K182" s="42"/>
      <c r="L182" s="46"/>
      <c r="M182" s="230"/>
      <c r="N182" s="23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150</v>
      </c>
      <c r="AU182" s="19" t="s">
        <v>83</v>
      </c>
    </row>
    <row r="183" s="12" customFormat="1" ht="25.92" customHeight="1">
      <c r="A183" s="12"/>
      <c r="B183" s="198"/>
      <c r="C183" s="199"/>
      <c r="D183" s="200" t="s">
        <v>68</v>
      </c>
      <c r="E183" s="201" t="s">
        <v>269</v>
      </c>
      <c r="F183" s="201" t="s">
        <v>270</v>
      </c>
      <c r="G183" s="199"/>
      <c r="H183" s="199"/>
      <c r="I183" s="202"/>
      <c r="J183" s="203">
        <f>BK183</f>
        <v>0</v>
      </c>
      <c r="K183" s="199"/>
      <c r="L183" s="204"/>
      <c r="M183" s="205"/>
      <c r="N183" s="206"/>
      <c r="O183" s="206"/>
      <c r="P183" s="207">
        <f>P184+P195+P203+P216+P263+P267+P275+P299+P313+P328+P344</f>
        <v>0</v>
      </c>
      <c r="Q183" s="206"/>
      <c r="R183" s="207">
        <f>R184+R195+R203+R216+R263+R267+R275+R299+R313+R328+R344</f>
        <v>10.214723679999997</v>
      </c>
      <c r="S183" s="206"/>
      <c r="T183" s="208">
        <f>T184+T195+T203+T216+T263+T267+T275+T299+T313+T328+T344</f>
        <v>0.020328699999999998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9" t="s">
        <v>83</v>
      </c>
      <c r="AT183" s="210" t="s">
        <v>68</v>
      </c>
      <c r="AU183" s="210" t="s">
        <v>69</v>
      </c>
      <c r="AY183" s="209" t="s">
        <v>140</v>
      </c>
      <c r="BK183" s="211">
        <f>BK184+BK195+BK203+BK216+BK263+BK267+BK275+BK299+BK313+BK328+BK344</f>
        <v>0</v>
      </c>
    </row>
    <row r="184" s="12" customFormat="1" ht="22.8" customHeight="1">
      <c r="A184" s="12"/>
      <c r="B184" s="198"/>
      <c r="C184" s="199"/>
      <c r="D184" s="200" t="s">
        <v>68</v>
      </c>
      <c r="E184" s="212" t="s">
        <v>505</v>
      </c>
      <c r="F184" s="212" t="s">
        <v>506</v>
      </c>
      <c r="G184" s="199"/>
      <c r="H184" s="199"/>
      <c r="I184" s="202"/>
      <c r="J184" s="213">
        <f>BK184</f>
        <v>0</v>
      </c>
      <c r="K184" s="199"/>
      <c r="L184" s="204"/>
      <c r="M184" s="205"/>
      <c r="N184" s="206"/>
      <c r="O184" s="206"/>
      <c r="P184" s="207">
        <f>SUM(P185:P194)</f>
        <v>0</v>
      </c>
      <c r="Q184" s="206"/>
      <c r="R184" s="207">
        <f>SUM(R185:R194)</f>
        <v>0.013547</v>
      </c>
      <c r="S184" s="206"/>
      <c r="T184" s="208">
        <f>SUM(T185:T194)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9" t="s">
        <v>83</v>
      </c>
      <c r="AT184" s="210" t="s">
        <v>68</v>
      </c>
      <c r="AU184" s="210" t="s">
        <v>77</v>
      </c>
      <c r="AY184" s="209" t="s">
        <v>140</v>
      </c>
      <c r="BK184" s="211">
        <f>SUM(BK185:BK194)</f>
        <v>0</v>
      </c>
    </row>
    <row r="185" s="2" customFormat="1" ht="21.75" customHeight="1">
      <c r="A185" s="40"/>
      <c r="B185" s="41"/>
      <c r="C185" s="214" t="s">
        <v>209</v>
      </c>
      <c r="D185" s="214" t="s">
        <v>143</v>
      </c>
      <c r="E185" s="215" t="s">
        <v>507</v>
      </c>
      <c r="F185" s="216" t="s">
        <v>508</v>
      </c>
      <c r="G185" s="217" t="s">
        <v>156</v>
      </c>
      <c r="H185" s="218">
        <v>5.3109999999999999</v>
      </c>
      <c r="I185" s="219"/>
      <c r="J185" s="220">
        <f>ROUND(I185*H185,2)</f>
        <v>0</v>
      </c>
      <c r="K185" s="216" t="s">
        <v>147</v>
      </c>
      <c r="L185" s="46"/>
      <c r="M185" s="221" t="s">
        <v>19</v>
      </c>
      <c r="N185" s="222" t="s">
        <v>41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209</v>
      </c>
      <c r="AT185" s="225" t="s">
        <v>143</v>
      </c>
      <c r="AU185" s="225" t="s">
        <v>83</v>
      </c>
      <c r="AY185" s="19" t="s">
        <v>140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83</v>
      </c>
      <c r="BK185" s="226">
        <f>ROUND(I185*H185,2)</f>
        <v>0</v>
      </c>
      <c r="BL185" s="19" t="s">
        <v>209</v>
      </c>
      <c r="BM185" s="225" t="s">
        <v>509</v>
      </c>
    </row>
    <row r="186" s="2" customFormat="1">
      <c r="A186" s="40"/>
      <c r="B186" s="41"/>
      <c r="C186" s="42"/>
      <c r="D186" s="227" t="s">
        <v>150</v>
      </c>
      <c r="E186" s="42"/>
      <c r="F186" s="228" t="s">
        <v>510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150</v>
      </c>
      <c r="AU186" s="19" t="s">
        <v>83</v>
      </c>
    </row>
    <row r="187" s="13" customFormat="1">
      <c r="A187" s="13"/>
      <c r="B187" s="232"/>
      <c r="C187" s="233"/>
      <c r="D187" s="234" t="s">
        <v>152</v>
      </c>
      <c r="E187" s="235" t="s">
        <v>19</v>
      </c>
      <c r="F187" s="236" t="s">
        <v>511</v>
      </c>
      <c r="G187" s="233"/>
      <c r="H187" s="237">
        <v>5.3109999999999999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152</v>
      </c>
      <c r="AU187" s="243" t="s">
        <v>83</v>
      </c>
      <c r="AV187" s="13" t="s">
        <v>83</v>
      </c>
      <c r="AW187" s="13" t="s">
        <v>31</v>
      </c>
      <c r="AX187" s="13" t="s">
        <v>77</v>
      </c>
      <c r="AY187" s="243" t="s">
        <v>140</v>
      </c>
    </row>
    <row r="188" s="2" customFormat="1" ht="16.5" customHeight="1">
      <c r="A188" s="40"/>
      <c r="B188" s="41"/>
      <c r="C188" s="269" t="s">
        <v>247</v>
      </c>
      <c r="D188" s="269" t="s">
        <v>395</v>
      </c>
      <c r="E188" s="270" t="s">
        <v>512</v>
      </c>
      <c r="F188" s="271" t="s">
        <v>513</v>
      </c>
      <c r="G188" s="272" t="s">
        <v>514</v>
      </c>
      <c r="H188" s="273">
        <v>5.577</v>
      </c>
      <c r="I188" s="274"/>
      <c r="J188" s="275">
        <f>ROUND(I188*H188,2)</f>
        <v>0</v>
      </c>
      <c r="K188" s="271" t="s">
        <v>147</v>
      </c>
      <c r="L188" s="276"/>
      <c r="M188" s="277" t="s">
        <v>19</v>
      </c>
      <c r="N188" s="278" t="s">
        <v>41</v>
      </c>
      <c r="O188" s="86"/>
      <c r="P188" s="223">
        <f>O188*H188</f>
        <v>0</v>
      </c>
      <c r="Q188" s="223">
        <v>0.001</v>
      </c>
      <c r="R188" s="223">
        <f>Q188*H188</f>
        <v>0.0055770000000000004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385</v>
      </c>
      <c r="AT188" s="225" t="s">
        <v>395</v>
      </c>
      <c r="AU188" s="225" t="s">
        <v>83</v>
      </c>
      <c r="AY188" s="19" t="s">
        <v>140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83</v>
      </c>
      <c r="BK188" s="226">
        <f>ROUND(I188*H188,2)</f>
        <v>0</v>
      </c>
      <c r="BL188" s="19" t="s">
        <v>209</v>
      </c>
      <c r="BM188" s="225" t="s">
        <v>515</v>
      </c>
    </row>
    <row r="189" s="13" customFormat="1">
      <c r="A189" s="13"/>
      <c r="B189" s="232"/>
      <c r="C189" s="233"/>
      <c r="D189" s="234" t="s">
        <v>152</v>
      </c>
      <c r="E189" s="233"/>
      <c r="F189" s="236" t="s">
        <v>516</v>
      </c>
      <c r="G189" s="233"/>
      <c r="H189" s="237">
        <v>5.577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152</v>
      </c>
      <c r="AU189" s="243" t="s">
        <v>83</v>
      </c>
      <c r="AV189" s="13" t="s">
        <v>83</v>
      </c>
      <c r="AW189" s="13" t="s">
        <v>4</v>
      </c>
      <c r="AX189" s="13" t="s">
        <v>77</v>
      </c>
      <c r="AY189" s="243" t="s">
        <v>140</v>
      </c>
    </row>
    <row r="190" s="2" customFormat="1" ht="21.75" customHeight="1">
      <c r="A190" s="40"/>
      <c r="B190" s="41"/>
      <c r="C190" s="214" t="s">
        <v>252</v>
      </c>
      <c r="D190" s="214" t="s">
        <v>143</v>
      </c>
      <c r="E190" s="215" t="s">
        <v>517</v>
      </c>
      <c r="F190" s="216" t="s">
        <v>518</v>
      </c>
      <c r="G190" s="217" t="s">
        <v>156</v>
      </c>
      <c r="H190" s="218">
        <v>7.9699999999999998</v>
      </c>
      <c r="I190" s="219"/>
      <c r="J190" s="220">
        <f>ROUND(I190*H190,2)</f>
        <v>0</v>
      </c>
      <c r="K190" s="216" t="s">
        <v>147</v>
      </c>
      <c r="L190" s="46"/>
      <c r="M190" s="221" t="s">
        <v>19</v>
      </c>
      <c r="N190" s="222" t="s">
        <v>41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209</v>
      </c>
      <c r="AT190" s="225" t="s">
        <v>143</v>
      </c>
      <c r="AU190" s="225" t="s">
        <v>83</v>
      </c>
      <c r="AY190" s="19" t="s">
        <v>140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83</v>
      </c>
      <c r="BK190" s="226">
        <f>ROUND(I190*H190,2)</f>
        <v>0</v>
      </c>
      <c r="BL190" s="19" t="s">
        <v>209</v>
      </c>
      <c r="BM190" s="225" t="s">
        <v>519</v>
      </c>
    </row>
    <row r="191" s="2" customFormat="1">
      <c r="A191" s="40"/>
      <c r="B191" s="41"/>
      <c r="C191" s="42"/>
      <c r="D191" s="227" t="s">
        <v>150</v>
      </c>
      <c r="E191" s="42"/>
      <c r="F191" s="228" t="s">
        <v>520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150</v>
      </c>
      <c r="AU191" s="19" t="s">
        <v>83</v>
      </c>
    </row>
    <row r="192" s="13" customFormat="1">
      <c r="A192" s="13"/>
      <c r="B192" s="232"/>
      <c r="C192" s="233"/>
      <c r="D192" s="234" t="s">
        <v>152</v>
      </c>
      <c r="E192" s="235" t="s">
        <v>19</v>
      </c>
      <c r="F192" s="236" t="s">
        <v>337</v>
      </c>
      <c r="G192" s="233"/>
      <c r="H192" s="237">
        <v>7.9699999999999998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152</v>
      </c>
      <c r="AU192" s="243" t="s">
        <v>83</v>
      </c>
      <c r="AV192" s="13" t="s">
        <v>83</v>
      </c>
      <c r="AW192" s="13" t="s">
        <v>31</v>
      </c>
      <c r="AX192" s="13" t="s">
        <v>77</v>
      </c>
      <c r="AY192" s="243" t="s">
        <v>140</v>
      </c>
    </row>
    <row r="193" s="2" customFormat="1" ht="16.5" customHeight="1">
      <c r="A193" s="40"/>
      <c r="B193" s="41"/>
      <c r="C193" s="269" t="s">
        <v>257</v>
      </c>
      <c r="D193" s="269" t="s">
        <v>395</v>
      </c>
      <c r="E193" s="270" t="s">
        <v>521</v>
      </c>
      <c r="F193" s="271" t="s">
        <v>522</v>
      </c>
      <c r="G193" s="272" t="s">
        <v>514</v>
      </c>
      <c r="H193" s="273">
        <v>7.9699999999999998</v>
      </c>
      <c r="I193" s="274"/>
      <c r="J193" s="275">
        <f>ROUND(I193*H193,2)</f>
        <v>0</v>
      </c>
      <c r="K193" s="271" t="s">
        <v>147</v>
      </c>
      <c r="L193" s="276"/>
      <c r="M193" s="277" t="s">
        <v>19</v>
      </c>
      <c r="N193" s="278" t="s">
        <v>41</v>
      </c>
      <c r="O193" s="86"/>
      <c r="P193" s="223">
        <f>O193*H193</f>
        <v>0</v>
      </c>
      <c r="Q193" s="223">
        <v>0.001</v>
      </c>
      <c r="R193" s="223">
        <f>Q193*H193</f>
        <v>0.0079699999999999997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385</v>
      </c>
      <c r="AT193" s="225" t="s">
        <v>395</v>
      </c>
      <c r="AU193" s="225" t="s">
        <v>83</v>
      </c>
      <c r="AY193" s="19" t="s">
        <v>140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83</v>
      </c>
      <c r="BK193" s="226">
        <f>ROUND(I193*H193,2)</f>
        <v>0</v>
      </c>
      <c r="BL193" s="19" t="s">
        <v>209</v>
      </c>
      <c r="BM193" s="225" t="s">
        <v>523</v>
      </c>
    </row>
    <row r="194" s="2" customFormat="1">
      <c r="A194" s="40"/>
      <c r="B194" s="41"/>
      <c r="C194" s="42"/>
      <c r="D194" s="234" t="s">
        <v>488</v>
      </c>
      <c r="E194" s="42"/>
      <c r="F194" s="279" t="s">
        <v>524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488</v>
      </c>
      <c r="AU194" s="19" t="s">
        <v>83</v>
      </c>
    </row>
    <row r="195" s="12" customFormat="1" ht="22.8" customHeight="1">
      <c r="A195" s="12"/>
      <c r="B195" s="198"/>
      <c r="C195" s="199"/>
      <c r="D195" s="200" t="s">
        <v>68</v>
      </c>
      <c r="E195" s="212" t="s">
        <v>525</v>
      </c>
      <c r="F195" s="212" t="s">
        <v>526</v>
      </c>
      <c r="G195" s="199"/>
      <c r="H195" s="199"/>
      <c r="I195" s="202"/>
      <c r="J195" s="213">
        <f>BK195</f>
        <v>0</v>
      </c>
      <c r="K195" s="199"/>
      <c r="L195" s="204"/>
      <c r="M195" s="205"/>
      <c r="N195" s="206"/>
      <c r="O195" s="206"/>
      <c r="P195" s="207">
        <f>SUM(P196:P202)</f>
        <v>0</v>
      </c>
      <c r="Q195" s="206"/>
      <c r="R195" s="207">
        <f>SUM(R196:R202)</f>
        <v>0.45051419999999998</v>
      </c>
      <c r="S195" s="206"/>
      <c r="T195" s="208">
        <f>SUM(T196:T202)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83</v>
      </c>
      <c r="AT195" s="210" t="s">
        <v>68</v>
      </c>
      <c r="AU195" s="210" t="s">
        <v>77</v>
      </c>
      <c r="AY195" s="209" t="s">
        <v>140</v>
      </c>
      <c r="BK195" s="211">
        <f>SUM(BK196:BK202)</f>
        <v>0</v>
      </c>
    </row>
    <row r="196" s="2" customFormat="1" ht="24.15" customHeight="1">
      <c r="A196" s="40"/>
      <c r="B196" s="41"/>
      <c r="C196" s="214" t="s">
        <v>263</v>
      </c>
      <c r="D196" s="214" t="s">
        <v>143</v>
      </c>
      <c r="E196" s="215" t="s">
        <v>527</v>
      </c>
      <c r="F196" s="216" t="s">
        <v>528</v>
      </c>
      <c r="G196" s="217" t="s">
        <v>156</v>
      </c>
      <c r="H196" s="218">
        <v>84.290000000000006</v>
      </c>
      <c r="I196" s="219"/>
      <c r="J196" s="220">
        <f>ROUND(I196*H196,2)</f>
        <v>0</v>
      </c>
      <c r="K196" s="216" t="s">
        <v>147</v>
      </c>
      <c r="L196" s="46"/>
      <c r="M196" s="221" t="s">
        <v>19</v>
      </c>
      <c r="N196" s="222" t="s">
        <v>41</v>
      </c>
      <c r="O196" s="86"/>
      <c r="P196" s="223">
        <f>O196*H196</f>
        <v>0</v>
      </c>
      <c r="Q196" s="223">
        <v>0.00029999999999999997</v>
      </c>
      <c r="R196" s="223">
        <f>Q196*H196</f>
        <v>0.025287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209</v>
      </c>
      <c r="AT196" s="225" t="s">
        <v>143</v>
      </c>
      <c r="AU196" s="225" t="s">
        <v>83</v>
      </c>
      <c r="AY196" s="19" t="s">
        <v>140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83</v>
      </c>
      <c r="BK196" s="226">
        <f>ROUND(I196*H196,2)</f>
        <v>0</v>
      </c>
      <c r="BL196" s="19" t="s">
        <v>209</v>
      </c>
      <c r="BM196" s="225" t="s">
        <v>529</v>
      </c>
    </row>
    <row r="197" s="2" customFormat="1">
      <c r="A197" s="40"/>
      <c r="B197" s="41"/>
      <c r="C197" s="42"/>
      <c r="D197" s="227" t="s">
        <v>150</v>
      </c>
      <c r="E197" s="42"/>
      <c r="F197" s="228" t="s">
        <v>530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150</v>
      </c>
      <c r="AU197" s="19" t="s">
        <v>83</v>
      </c>
    </row>
    <row r="198" s="13" customFormat="1">
      <c r="A198" s="13"/>
      <c r="B198" s="232"/>
      <c r="C198" s="233"/>
      <c r="D198" s="234" t="s">
        <v>152</v>
      </c>
      <c r="E198" s="235" t="s">
        <v>19</v>
      </c>
      <c r="F198" s="236" t="s">
        <v>531</v>
      </c>
      <c r="G198" s="233"/>
      <c r="H198" s="237">
        <v>84.290000000000006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152</v>
      </c>
      <c r="AU198" s="243" t="s">
        <v>83</v>
      </c>
      <c r="AV198" s="13" t="s">
        <v>83</v>
      </c>
      <c r="AW198" s="13" t="s">
        <v>31</v>
      </c>
      <c r="AX198" s="13" t="s">
        <v>77</v>
      </c>
      <c r="AY198" s="243" t="s">
        <v>140</v>
      </c>
    </row>
    <row r="199" s="2" customFormat="1" ht="16.5" customHeight="1">
      <c r="A199" s="40"/>
      <c r="B199" s="41"/>
      <c r="C199" s="269" t="s">
        <v>7</v>
      </c>
      <c r="D199" s="269" t="s">
        <v>395</v>
      </c>
      <c r="E199" s="270" t="s">
        <v>532</v>
      </c>
      <c r="F199" s="271" t="s">
        <v>533</v>
      </c>
      <c r="G199" s="272" t="s">
        <v>156</v>
      </c>
      <c r="H199" s="273">
        <v>88.588999999999999</v>
      </c>
      <c r="I199" s="274"/>
      <c r="J199" s="275">
        <f>ROUND(I199*H199,2)</f>
        <v>0</v>
      </c>
      <c r="K199" s="271" t="s">
        <v>147</v>
      </c>
      <c r="L199" s="276"/>
      <c r="M199" s="277" t="s">
        <v>19</v>
      </c>
      <c r="N199" s="278" t="s">
        <v>41</v>
      </c>
      <c r="O199" s="86"/>
      <c r="P199" s="223">
        <f>O199*H199</f>
        <v>0</v>
      </c>
      <c r="Q199" s="223">
        <v>0.0047999999999999996</v>
      </c>
      <c r="R199" s="223">
        <f>Q199*H199</f>
        <v>0.42522719999999997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385</v>
      </c>
      <c r="AT199" s="225" t="s">
        <v>395</v>
      </c>
      <c r="AU199" s="225" t="s">
        <v>83</v>
      </c>
      <c r="AY199" s="19" t="s">
        <v>140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83</v>
      </c>
      <c r="BK199" s="226">
        <f>ROUND(I199*H199,2)</f>
        <v>0</v>
      </c>
      <c r="BL199" s="19" t="s">
        <v>209</v>
      </c>
      <c r="BM199" s="225" t="s">
        <v>534</v>
      </c>
    </row>
    <row r="200" s="13" customFormat="1">
      <c r="A200" s="13"/>
      <c r="B200" s="232"/>
      <c r="C200" s="233"/>
      <c r="D200" s="234" t="s">
        <v>152</v>
      </c>
      <c r="E200" s="233"/>
      <c r="F200" s="236" t="s">
        <v>535</v>
      </c>
      <c r="G200" s="233"/>
      <c r="H200" s="237">
        <v>88.588999999999999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152</v>
      </c>
      <c r="AU200" s="243" t="s">
        <v>83</v>
      </c>
      <c r="AV200" s="13" t="s">
        <v>83</v>
      </c>
      <c r="AW200" s="13" t="s">
        <v>4</v>
      </c>
      <c r="AX200" s="13" t="s">
        <v>77</v>
      </c>
      <c r="AY200" s="243" t="s">
        <v>140</v>
      </c>
    </row>
    <row r="201" s="2" customFormat="1" ht="24.15" customHeight="1">
      <c r="A201" s="40"/>
      <c r="B201" s="41"/>
      <c r="C201" s="214" t="s">
        <v>278</v>
      </c>
      <c r="D201" s="214" t="s">
        <v>143</v>
      </c>
      <c r="E201" s="215" t="s">
        <v>536</v>
      </c>
      <c r="F201" s="216" t="s">
        <v>537</v>
      </c>
      <c r="G201" s="217" t="s">
        <v>244</v>
      </c>
      <c r="H201" s="218">
        <v>0.45100000000000001</v>
      </c>
      <c r="I201" s="219"/>
      <c r="J201" s="220">
        <f>ROUND(I201*H201,2)</f>
        <v>0</v>
      </c>
      <c r="K201" s="216" t="s">
        <v>147</v>
      </c>
      <c r="L201" s="46"/>
      <c r="M201" s="221" t="s">
        <v>19</v>
      </c>
      <c r="N201" s="222" t="s">
        <v>41</v>
      </c>
      <c r="O201" s="86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209</v>
      </c>
      <c r="AT201" s="225" t="s">
        <v>143</v>
      </c>
      <c r="AU201" s="225" t="s">
        <v>83</v>
      </c>
      <c r="AY201" s="19" t="s">
        <v>140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83</v>
      </c>
      <c r="BK201" s="226">
        <f>ROUND(I201*H201,2)</f>
        <v>0</v>
      </c>
      <c r="BL201" s="19" t="s">
        <v>209</v>
      </c>
      <c r="BM201" s="225" t="s">
        <v>538</v>
      </c>
    </row>
    <row r="202" s="2" customFormat="1">
      <c r="A202" s="40"/>
      <c r="B202" s="41"/>
      <c r="C202" s="42"/>
      <c r="D202" s="227" t="s">
        <v>150</v>
      </c>
      <c r="E202" s="42"/>
      <c r="F202" s="228" t="s">
        <v>539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150</v>
      </c>
      <c r="AU202" s="19" t="s">
        <v>83</v>
      </c>
    </row>
    <row r="203" s="12" customFormat="1" ht="22.8" customHeight="1">
      <c r="A203" s="12"/>
      <c r="B203" s="198"/>
      <c r="C203" s="199"/>
      <c r="D203" s="200" t="s">
        <v>68</v>
      </c>
      <c r="E203" s="212" t="s">
        <v>315</v>
      </c>
      <c r="F203" s="212" t="s">
        <v>316</v>
      </c>
      <c r="G203" s="199"/>
      <c r="H203" s="199"/>
      <c r="I203" s="202"/>
      <c r="J203" s="213">
        <f>BK203</f>
        <v>0</v>
      </c>
      <c r="K203" s="199"/>
      <c r="L203" s="204"/>
      <c r="M203" s="205"/>
      <c r="N203" s="206"/>
      <c r="O203" s="206"/>
      <c r="P203" s="207">
        <f>SUM(P204:P215)</f>
        <v>0</v>
      </c>
      <c r="Q203" s="206"/>
      <c r="R203" s="207">
        <f>SUM(R204:R215)</f>
        <v>0.063337400000000002</v>
      </c>
      <c r="S203" s="206"/>
      <c r="T203" s="208">
        <f>SUM(T204:T215)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9" t="s">
        <v>83</v>
      </c>
      <c r="AT203" s="210" t="s">
        <v>68</v>
      </c>
      <c r="AU203" s="210" t="s">
        <v>77</v>
      </c>
      <c r="AY203" s="209" t="s">
        <v>140</v>
      </c>
      <c r="BK203" s="211">
        <f>SUM(BK204:BK215)</f>
        <v>0</v>
      </c>
    </row>
    <row r="204" s="2" customFormat="1" ht="24.15" customHeight="1">
      <c r="A204" s="40"/>
      <c r="B204" s="41"/>
      <c r="C204" s="214" t="s">
        <v>540</v>
      </c>
      <c r="D204" s="214" t="s">
        <v>143</v>
      </c>
      <c r="E204" s="215" t="s">
        <v>541</v>
      </c>
      <c r="F204" s="216" t="s">
        <v>542</v>
      </c>
      <c r="G204" s="217" t="s">
        <v>156</v>
      </c>
      <c r="H204" s="218">
        <v>0.48999999999999999</v>
      </c>
      <c r="I204" s="219"/>
      <c r="J204" s="220">
        <f>ROUND(I204*H204,2)</f>
        <v>0</v>
      </c>
      <c r="K204" s="216" t="s">
        <v>147</v>
      </c>
      <c r="L204" s="46"/>
      <c r="M204" s="221" t="s">
        <v>19</v>
      </c>
      <c r="N204" s="222" t="s">
        <v>41</v>
      </c>
      <c r="O204" s="86"/>
      <c r="P204" s="223">
        <f>O204*H204</f>
        <v>0</v>
      </c>
      <c r="Q204" s="223">
        <v>1.0000000000000001E-05</v>
      </c>
      <c r="R204" s="223">
        <f>Q204*H204</f>
        <v>4.9000000000000005E-06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209</v>
      </c>
      <c r="AT204" s="225" t="s">
        <v>143</v>
      </c>
      <c r="AU204" s="225" t="s">
        <v>83</v>
      </c>
      <c r="AY204" s="19" t="s">
        <v>140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83</v>
      </c>
      <c r="BK204" s="226">
        <f>ROUND(I204*H204,2)</f>
        <v>0</v>
      </c>
      <c r="BL204" s="19" t="s">
        <v>209</v>
      </c>
      <c r="BM204" s="225" t="s">
        <v>543</v>
      </c>
    </row>
    <row r="205" s="2" customFormat="1">
      <c r="A205" s="40"/>
      <c r="B205" s="41"/>
      <c r="C205" s="42"/>
      <c r="D205" s="227" t="s">
        <v>150</v>
      </c>
      <c r="E205" s="42"/>
      <c r="F205" s="228" t="s">
        <v>544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150</v>
      </c>
      <c r="AU205" s="19" t="s">
        <v>83</v>
      </c>
    </row>
    <row r="206" s="13" customFormat="1">
      <c r="A206" s="13"/>
      <c r="B206" s="232"/>
      <c r="C206" s="233"/>
      <c r="D206" s="234" t="s">
        <v>152</v>
      </c>
      <c r="E206" s="235" t="s">
        <v>19</v>
      </c>
      <c r="F206" s="236" t="s">
        <v>545</v>
      </c>
      <c r="G206" s="233"/>
      <c r="H206" s="237">
        <v>0.48999999999999999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152</v>
      </c>
      <c r="AU206" s="243" t="s">
        <v>83</v>
      </c>
      <c r="AV206" s="13" t="s">
        <v>83</v>
      </c>
      <c r="AW206" s="13" t="s">
        <v>31</v>
      </c>
      <c r="AX206" s="13" t="s">
        <v>77</v>
      </c>
      <c r="AY206" s="243" t="s">
        <v>140</v>
      </c>
    </row>
    <row r="207" s="2" customFormat="1" ht="16.5" customHeight="1">
      <c r="A207" s="40"/>
      <c r="B207" s="41"/>
      <c r="C207" s="269" t="s">
        <v>546</v>
      </c>
      <c r="D207" s="269" t="s">
        <v>395</v>
      </c>
      <c r="E207" s="270" t="s">
        <v>547</v>
      </c>
      <c r="F207" s="271" t="s">
        <v>548</v>
      </c>
      <c r="G207" s="272" t="s">
        <v>146</v>
      </c>
      <c r="H207" s="273">
        <v>0.049000000000000002</v>
      </c>
      <c r="I207" s="274"/>
      <c r="J207" s="275">
        <f>ROUND(I207*H207,2)</f>
        <v>0</v>
      </c>
      <c r="K207" s="271" t="s">
        <v>147</v>
      </c>
      <c r="L207" s="276"/>
      <c r="M207" s="277" t="s">
        <v>19</v>
      </c>
      <c r="N207" s="278" t="s">
        <v>41</v>
      </c>
      <c r="O207" s="86"/>
      <c r="P207" s="223">
        <f>O207*H207</f>
        <v>0</v>
      </c>
      <c r="Q207" s="223">
        <v>0.55000000000000004</v>
      </c>
      <c r="R207" s="223">
        <f>Q207*H207</f>
        <v>0.026950000000000002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385</v>
      </c>
      <c r="AT207" s="225" t="s">
        <v>395</v>
      </c>
      <c r="AU207" s="225" t="s">
        <v>83</v>
      </c>
      <c r="AY207" s="19" t="s">
        <v>140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83</v>
      </c>
      <c r="BK207" s="226">
        <f>ROUND(I207*H207,2)</f>
        <v>0</v>
      </c>
      <c r="BL207" s="19" t="s">
        <v>209</v>
      </c>
      <c r="BM207" s="225" t="s">
        <v>549</v>
      </c>
    </row>
    <row r="208" s="2" customFormat="1" ht="33" customHeight="1">
      <c r="A208" s="40"/>
      <c r="B208" s="41"/>
      <c r="C208" s="214" t="s">
        <v>550</v>
      </c>
      <c r="D208" s="214" t="s">
        <v>143</v>
      </c>
      <c r="E208" s="215" t="s">
        <v>551</v>
      </c>
      <c r="F208" s="216" t="s">
        <v>552</v>
      </c>
      <c r="G208" s="217" t="s">
        <v>156</v>
      </c>
      <c r="H208" s="218">
        <v>0.48999999999999999</v>
      </c>
      <c r="I208" s="219"/>
      <c r="J208" s="220">
        <f>ROUND(I208*H208,2)</f>
        <v>0</v>
      </c>
      <c r="K208" s="216" t="s">
        <v>147</v>
      </c>
      <c r="L208" s="46"/>
      <c r="M208" s="221" t="s">
        <v>19</v>
      </c>
      <c r="N208" s="222" t="s">
        <v>41</v>
      </c>
      <c r="O208" s="86"/>
      <c r="P208" s="223">
        <f>O208*H208</f>
        <v>0</v>
      </c>
      <c r="Q208" s="223">
        <v>0.00012</v>
      </c>
      <c r="R208" s="223">
        <f>Q208*H208</f>
        <v>5.8799999999999999E-05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209</v>
      </c>
      <c r="AT208" s="225" t="s">
        <v>143</v>
      </c>
      <c r="AU208" s="225" t="s">
        <v>83</v>
      </c>
      <c r="AY208" s="19" t="s">
        <v>140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83</v>
      </c>
      <c r="BK208" s="226">
        <f>ROUND(I208*H208,2)</f>
        <v>0</v>
      </c>
      <c r="BL208" s="19" t="s">
        <v>209</v>
      </c>
      <c r="BM208" s="225" t="s">
        <v>553</v>
      </c>
    </row>
    <row r="209" s="2" customFormat="1">
      <c r="A209" s="40"/>
      <c r="B209" s="41"/>
      <c r="C209" s="42"/>
      <c r="D209" s="227" t="s">
        <v>150</v>
      </c>
      <c r="E209" s="42"/>
      <c r="F209" s="228" t="s">
        <v>554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150</v>
      </c>
      <c r="AU209" s="19" t="s">
        <v>83</v>
      </c>
    </row>
    <row r="210" s="13" customFormat="1">
      <c r="A210" s="13"/>
      <c r="B210" s="232"/>
      <c r="C210" s="233"/>
      <c r="D210" s="234" t="s">
        <v>152</v>
      </c>
      <c r="E210" s="235" t="s">
        <v>19</v>
      </c>
      <c r="F210" s="236" t="s">
        <v>555</v>
      </c>
      <c r="G210" s="233"/>
      <c r="H210" s="237">
        <v>0.48999999999999999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152</v>
      </c>
      <c r="AU210" s="243" t="s">
        <v>83</v>
      </c>
      <c r="AV210" s="13" t="s">
        <v>83</v>
      </c>
      <c r="AW210" s="13" t="s">
        <v>31</v>
      </c>
      <c r="AX210" s="13" t="s">
        <v>77</v>
      </c>
      <c r="AY210" s="243" t="s">
        <v>140</v>
      </c>
    </row>
    <row r="211" s="2" customFormat="1" ht="16.5" customHeight="1">
      <c r="A211" s="40"/>
      <c r="B211" s="41"/>
      <c r="C211" s="269" t="s">
        <v>556</v>
      </c>
      <c r="D211" s="269" t="s">
        <v>395</v>
      </c>
      <c r="E211" s="270" t="s">
        <v>557</v>
      </c>
      <c r="F211" s="271" t="s">
        <v>558</v>
      </c>
      <c r="G211" s="272" t="s">
        <v>146</v>
      </c>
      <c r="H211" s="273">
        <v>0.049000000000000002</v>
      </c>
      <c r="I211" s="274"/>
      <c r="J211" s="275">
        <f>ROUND(I211*H211,2)</f>
        <v>0</v>
      </c>
      <c r="K211" s="271" t="s">
        <v>147</v>
      </c>
      <c r="L211" s="276"/>
      <c r="M211" s="277" t="s">
        <v>19</v>
      </c>
      <c r="N211" s="278" t="s">
        <v>41</v>
      </c>
      <c r="O211" s="86"/>
      <c r="P211" s="223">
        <f>O211*H211</f>
        <v>0</v>
      </c>
      <c r="Q211" s="223">
        <v>0.55000000000000004</v>
      </c>
      <c r="R211" s="223">
        <f>Q211*H211</f>
        <v>0.026950000000000002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385</v>
      </c>
      <c r="AT211" s="225" t="s">
        <v>395</v>
      </c>
      <c r="AU211" s="225" t="s">
        <v>83</v>
      </c>
      <c r="AY211" s="19" t="s">
        <v>140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83</v>
      </c>
      <c r="BK211" s="226">
        <f>ROUND(I211*H211,2)</f>
        <v>0</v>
      </c>
      <c r="BL211" s="19" t="s">
        <v>209</v>
      </c>
      <c r="BM211" s="225" t="s">
        <v>559</v>
      </c>
    </row>
    <row r="212" s="2" customFormat="1" ht="24.15" customHeight="1">
      <c r="A212" s="40"/>
      <c r="B212" s="41"/>
      <c r="C212" s="214" t="s">
        <v>560</v>
      </c>
      <c r="D212" s="214" t="s">
        <v>143</v>
      </c>
      <c r="E212" s="215" t="s">
        <v>561</v>
      </c>
      <c r="F212" s="216" t="s">
        <v>562</v>
      </c>
      <c r="G212" s="217" t="s">
        <v>156</v>
      </c>
      <c r="H212" s="218">
        <v>0.48999999999999999</v>
      </c>
      <c r="I212" s="219"/>
      <c r="J212" s="220">
        <f>ROUND(I212*H212,2)</f>
        <v>0</v>
      </c>
      <c r="K212" s="216" t="s">
        <v>147</v>
      </c>
      <c r="L212" s="46"/>
      <c r="M212" s="221" t="s">
        <v>19</v>
      </c>
      <c r="N212" s="222" t="s">
        <v>41</v>
      </c>
      <c r="O212" s="86"/>
      <c r="P212" s="223">
        <f>O212*H212</f>
        <v>0</v>
      </c>
      <c r="Q212" s="223">
        <v>0.019130000000000001</v>
      </c>
      <c r="R212" s="223">
        <f>Q212*H212</f>
        <v>0.0093737000000000004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209</v>
      </c>
      <c r="AT212" s="225" t="s">
        <v>143</v>
      </c>
      <c r="AU212" s="225" t="s">
        <v>83</v>
      </c>
      <c r="AY212" s="19" t="s">
        <v>140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83</v>
      </c>
      <c r="BK212" s="226">
        <f>ROUND(I212*H212,2)</f>
        <v>0</v>
      </c>
      <c r="BL212" s="19" t="s">
        <v>209</v>
      </c>
      <c r="BM212" s="225" t="s">
        <v>563</v>
      </c>
    </row>
    <row r="213" s="2" customFormat="1">
      <c r="A213" s="40"/>
      <c r="B213" s="41"/>
      <c r="C213" s="42"/>
      <c r="D213" s="227" t="s">
        <v>150</v>
      </c>
      <c r="E213" s="42"/>
      <c r="F213" s="228" t="s">
        <v>564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150</v>
      </c>
      <c r="AU213" s="19" t="s">
        <v>83</v>
      </c>
    </row>
    <row r="214" s="2" customFormat="1" ht="24.15" customHeight="1">
      <c r="A214" s="40"/>
      <c r="B214" s="41"/>
      <c r="C214" s="214" t="s">
        <v>565</v>
      </c>
      <c r="D214" s="214" t="s">
        <v>143</v>
      </c>
      <c r="E214" s="215" t="s">
        <v>566</v>
      </c>
      <c r="F214" s="216" t="s">
        <v>567</v>
      </c>
      <c r="G214" s="217" t="s">
        <v>244</v>
      </c>
      <c r="H214" s="218">
        <v>0.063</v>
      </c>
      <c r="I214" s="219"/>
      <c r="J214" s="220">
        <f>ROUND(I214*H214,2)</f>
        <v>0</v>
      </c>
      <c r="K214" s="216" t="s">
        <v>147</v>
      </c>
      <c r="L214" s="46"/>
      <c r="M214" s="221" t="s">
        <v>19</v>
      </c>
      <c r="N214" s="222" t="s">
        <v>41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209</v>
      </c>
      <c r="AT214" s="225" t="s">
        <v>143</v>
      </c>
      <c r="AU214" s="225" t="s">
        <v>83</v>
      </c>
      <c r="AY214" s="19" t="s">
        <v>140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83</v>
      </c>
      <c r="BK214" s="226">
        <f>ROUND(I214*H214,2)</f>
        <v>0</v>
      </c>
      <c r="BL214" s="19" t="s">
        <v>209</v>
      </c>
      <c r="BM214" s="225" t="s">
        <v>568</v>
      </c>
    </row>
    <row r="215" s="2" customFormat="1">
      <c r="A215" s="40"/>
      <c r="B215" s="41"/>
      <c r="C215" s="42"/>
      <c r="D215" s="227" t="s">
        <v>150</v>
      </c>
      <c r="E215" s="42"/>
      <c r="F215" s="228" t="s">
        <v>569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150</v>
      </c>
      <c r="AU215" s="19" t="s">
        <v>83</v>
      </c>
    </row>
    <row r="216" s="12" customFormat="1" ht="22.8" customHeight="1">
      <c r="A216" s="12"/>
      <c r="B216" s="198"/>
      <c r="C216" s="199"/>
      <c r="D216" s="200" t="s">
        <v>68</v>
      </c>
      <c r="E216" s="212" t="s">
        <v>570</v>
      </c>
      <c r="F216" s="212" t="s">
        <v>571</v>
      </c>
      <c r="G216" s="199"/>
      <c r="H216" s="199"/>
      <c r="I216" s="202"/>
      <c r="J216" s="213">
        <f>BK216</f>
        <v>0</v>
      </c>
      <c r="K216" s="199"/>
      <c r="L216" s="204"/>
      <c r="M216" s="205"/>
      <c r="N216" s="206"/>
      <c r="O216" s="206"/>
      <c r="P216" s="207">
        <f>SUM(P217:P262)</f>
        <v>0</v>
      </c>
      <c r="Q216" s="206"/>
      <c r="R216" s="207">
        <f>SUM(R217:R262)</f>
        <v>7.6011042699999987</v>
      </c>
      <c r="S216" s="206"/>
      <c r="T216" s="208">
        <f>SUM(T217:T262)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9" t="s">
        <v>83</v>
      </c>
      <c r="AT216" s="210" t="s">
        <v>68</v>
      </c>
      <c r="AU216" s="210" t="s">
        <v>77</v>
      </c>
      <c r="AY216" s="209" t="s">
        <v>140</v>
      </c>
      <c r="BK216" s="211">
        <f>SUM(BK217:BK262)</f>
        <v>0</v>
      </c>
    </row>
    <row r="217" s="2" customFormat="1" ht="33" customHeight="1">
      <c r="A217" s="40"/>
      <c r="B217" s="41"/>
      <c r="C217" s="214" t="s">
        <v>286</v>
      </c>
      <c r="D217" s="214" t="s">
        <v>143</v>
      </c>
      <c r="E217" s="215" t="s">
        <v>572</v>
      </c>
      <c r="F217" s="216" t="s">
        <v>573</v>
      </c>
      <c r="G217" s="217" t="s">
        <v>156</v>
      </c>
      <c r="H217" s="218">
        <v>23.094999999999999</v>
      </c>
      <c r="I217" s="219"/>
      <c r="J217" s="220">
        <f>ROUND(I217*H217,2)</f>
        <v>0</v>
      </c>
      <c r="K217" s="216" t="s">
        <v>147</v>
      </c>
      <c r="L217" s="46"/>
      <c r="M217" s="221" t="s">
        <v>19</v>
      </c>
      <c r="N217" s="222" t="s">
        <v>41</v>
      </c>
      <c r="O217" s="86"/>
      <c r="P217" s="223">
        <f>O217*H217</f>
        <v>0</v>
      </c>
      <c r="Q217" s="223">
        <v>0.031809999999999998</v>
      </c>
      <c r="R217" s="223">
        <f>Q217*H217</f>
        <v>0.73465194999999994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209</v>
      </c>
      <c r="AT217" s="225" t="s">
        <v>143</v>
      </c>
      <c r="AU217" s="225" t="s">
        <v>83</v>
      </c>
      <c r="AY217" s="19" t="s">
        <v>140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83</v>
      </c>
      <c r="BK217" s="226">
        <f>ROUND(I217*H217,2)</f>
        <v>0</v>
      </c>
      <c r="BL217" s="19" t="s">
        <v>209</v>
      </c>
      <c r="BM217" s="225" t="s">
        <v>574</v>
      </c>
    </row>
    <row r="218" s="2" customFormat="1">
      <c r="A218" s="40"/>
      <c r="B218" s="41"/>
      <c r="C218" s="42"/>
      <c r="D218" s="227" t="s">
        <v>150</v>
      </c>
      <c r="E218" s="42"/>
      <c r="F218" s="228" t="s">
        <v>575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150</v>
      </c>
      <c r="AU218" s="19" t="s">
        <v>83</v>
      </c>
    </row>
    <row r="219" s="13" customFormat="1">
      <c r="A219" s="13"/>
      <c r="B219" s="232"/>
      <c r="C219" s="233"/>
      <c r="D219" s="234" t="s">
        <v>152</v>
      </c>
      <c r="E219" s="235" t="s">
        <v>19</v>
      </c>
      <c r="F219" s="236" t="s">
        <v>576</v>
      </c>
      <c r="G219" s="233"/>
      <c r="H219" s="237">
        <v>23.094999999999999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152</v>
      </c>
      <c r="AU219" s="243" t="s">
        <v>83</v>
      </c>
      <c r="AV219" s="13" t="s">
        <v>83</v>
      </c>
      <c r="AW219" s="13" t="s">
        <v>31</v>
      </c>
      <c r="AX219" s="13" t="s">
        <v>77</v>
      </c>
      <c r="AY219" s="243" t="s">
        <v>140</v>
      </c>
    </row>
    <row r="220" s="2" customFormat="1" ht="33" customHeight="1">
      <c r="A220" s="40"/>
      <c r="B220" s="41"/>
      <c r="C220" s="214" t="s">
        <v>294</v>
      </c>
      <c r="D220" s="214" t="s">
        <v>143</v>
      </c>
      <c r="E220" s="215" t="s">
        <v>577</v>
      </c>
      <c r="F220" s="216" t="s">
        <v>578</v>
      </c>
      <c r="G220" s="217" t="s">
        <v>156</v>
      </c>
      <c r="H220" s="218">
        <v>6.5720000000000001</v>
      </c>
      <c r="I220" s="219"/>
      <c r="J220" s="220">
        <f>ROUND(I220*H220,2)</f>
        <v>0</v>
      </c>
      <c r="K220" s="216" t="s">
        <v>147</v>
      </c>
      <c r="L220" s="46"/>
      <c r="M220" s="221" t="s">
        <v>19</v>
      </c>
      <c r="N220" s="222" t="s">
        <v>41</v>
      </c>
      <c r="O220" s="86"/>
      <c r="P220" s="223">
        <f>O220*H220</f>
        <v>0</v>
      </c>
      <c r="Q220" s="223">
        <v>0.045710000000000001</v>
      </c>
      <c r="R220" s="223">
        <f>Q220*H220</f>
        <v>0.30040612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209</v>
      </c>
      <c r="AT220" s="225" t="s">
        <v>143</v>
      </c>
      <c r="AU220" s="225" t="s">
        <v>83</v>
      </c>
      <c r="AY220" s="19" t="s">
        <v>140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83</v>
      </c>
      <c r="BK220" s="226">
        <f>ROUND(I220*H220,2)</f>
        <v>0</v>
      </c>
      <c r="BL220" s="19" t="s">
        <v>209</v>
      </c>
      <c r="BM220" s="225" t="s">
        <v>579</v>
      </c>
    </row>
    <row r="221" s="2" customFormat="1">
      <c r="A221" s="40"/>
      <c r="B221" s="41"/>
      <c r="C221" s="42"/>
      <c r="D221" s="227" t="s">
        <v>150</v>
      </c>
      <c r="E221" s="42"/>
      <c r="F221" s="228" t="s">
        <v>580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150</v>
      </c>
      <c r="AU221" s="19" t="s">
        <v>83</v>
      </c>
    </row>
    <row r="222" s="13" customFormat="1">
      <c r="A222" s="13"/>
      <c r="B222" s="232"/>
      <c r="C222" s="233"/>
      <c r="D222" s="234" t="s">
        <v>152</v>
      </c>
      <c r="E222" s="235" t="s">
        <v>19</v>
      </c>
      <c r="F222" s="236" t="s">
        <v>581</v>
      </c>
      <c r="G222" s="233"/>
      <c r="H222" s="237">
        <v>6.5720000000000001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152</v>
      </c>
      <c r="AU222" s="243" t="s">
        <v>83</v>
      </c>
      <c r="AV222" s="13" t="s">
        <v>83</v>
      </c>
      <c r="AW222" s="13" t="s">
        <v>31</v>
      </c>
      <c r="AX222" s="13" t="s">
        <v>77</v>
      </c>
      <c r="AY222" s="243" t="s">
        <v>140</v>
      </c>
    </row>
    <row r="223" s="2" customFormat="1" ht="44.25" customHeight="1">
      <c r="A223" s="40"/>
      <c r="B223" s="41"/>
      <c r="C223" s="214" t="s">
        <v>300</v>
      </c>
      <c r="D223" s="214" t="s">
        <v>143</v>
      </c>
      <c r="E223" s="215" t="s">
        <v>582</v>
      </c>
      <c r="F223" s="216" t="s">
        <v>583</v>
      </c>
      <c r="G223" s="217" t="s">
        <v>156</v>
      </c>
      <c r="H223" s="218">
        <v>0.87</v>
      </c>
      <c r="I223" s="219"/>
      <c r="J223" s="220">
        <f>ROUND(I223*H223,2)</f>
        <v>0</v>
      </c>
      <c r="K223" s="216" t="s">
        <v>147</v>
      </c>
      <c r="L223" s="46"/>
      <c r="M223" s="221" t="s">
        <v>19</v>
      </c>
      <c r="N223" s="222" t="s">
        <v>41</v>
      </c>
      <c r="O223" s="86"/>
      <c r="P223" s="223">
        <f>O223*H223</f>
        <v>0</v>
      </c>
      <c r="Q223" s="223">
        <v>0.049959999999999997</v>
      </c>
      <c r="R223" s="223">
        <f>Q223*H223</f>
        <v>0.043465199999999996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209</v>
      </c>
      <c r="AT223" s="225" t="s">
        <v>143</v>
      </c>
      <c r="AU223" s="225" t="s">
        <v>83</v>
      </c>
      <c r="AY223" s="19" t="s">
        <v>140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83</v>
      </c>
      <c r="BK223" s="226">
        <f>ROUND(I223*H223,2)</f>
        <v>0</v>
      </c>
      <c r="BL223" s="19" t="s">
        <v>209</v>
      </c>
      <c r="BM223" s="225" t="s">
        <v>584</v>
      </c>
    </row>
    <row r="224" s="2" customFormat="1">
      <c r="A224" s="40"/>
      <c r="B224" s="41"/>
      <c r="C224" s="42"/>
      <c r="D224" s="227" t="s">
        <v>150</v>
      </c>
      <c r="E224" s="42"/>
      <c r="F224" s="228" t="s">
        <v>585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150</v>
      </c>
      <c r="AU224" s="19" t="s">
        <v>83</v>
      </c>
    </row>
    <row r="225" s="13" customFormat="1">
      <c r="A225" s="13"/>
      <c r="B225" s="232"/>
      <c r="C225" s="233"/>
      <c r="D225" s="234" t="s">
        <v>152</v>
      </c>
      <c r="E225" s="235" t="s">
        <v>19</v>
      </c>
      <c r="F225" s="236" t="s">
        <v>586</v>
      </c>
      <c r="G225" s="233"/>
      <c r="H225" s="237">
        <v>0.87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152</v>
      </c>
      <c r="AU225" s="243" t="s">
        <v>83</v>
      </c>
      <c r="AV225" s="13" t="s">
        <v>83</v>
      </c>
      <c r="AW225" s="13" t="s">
        <v>31</v>
      </c>
      <c r="AX225" s="13" t="s">
        <v>77</v>
      </c>
      <c r="AY225" s="243" t="s">
        <v>140</v>
      </c>
    </row>
    <row r="226" s="2" customFormat="1" ht="24.15" customHeight="1">
      <c r="A226" s="40"/>
      <c r="B226" s="41"/>
      <c r="C226" s="214" t="s">
        <v>305</v>
      </c>
      <c r="D226" s="214" t="s">
        <v>143</v>
      </c>
      <c r="E226" s="215" t="s">
        <v>587</v>
      </c>
      <c r="F226" s="216" t="s">
        <v>588</v>
      </c>
      <c r="G226" s="217" t="s">
        <v>156</v>
      </c>
      <c r="H226" s="218">
        <v>76.319999999999993</v>
      </c>
      <c r="I226" s="219"/>
      <c r="J226" s="220">
        <f>ROUND(I226*H226,2)</f>
        <v>0</v>
      </c>
      <c r="K226" s="216" t="s">
        <v>147</v>
      </c>
      <c r="L226" s="46"/>
      <c r="M226" s="221" t="s">
        <v>19</v>
      </c>
      <c r="N226" s="222" t="s">
        <v>41</v>
      </c>
      <c r="O226" s="86"/>
      <c r="P226" s="223">
        <f>O226*H226</f>
        <v>0</v>
      </c>
      <c r="Q226" s="223">
        <v>0.020029999999999999</v>
      </c>
      <c r="R226" s="223">
        <f>Q226*H226</f>
        <v>1.5286895999999999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209</v>
      </c>
      <c r="AT226" s="225" t="s">
        <v>143</v>
      </c>
      <c r="AU226" s="225" t="s">
        <v>83</v>
      </c>
      <c r="AY226" s="19" t="s">
        <v>140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83</v>
      </c>
      <c r="BK226" s="226">
        <f>ROUND(I226*H226,2)</f>
        <v>0</v>
      </c>
      <c r="BL226" s="19" t="s">
        <v>209</v>
      </c>
      <c r="BM226" s="225" t="s">
        <v>589</v>
      </c>
    </row>
    <row r="227" s="2" customFormat="1">
      <c r="A227" s="40"/>
      <c r="B227" s="41"/>
      <c r="C227" s="42"/>
      <c r="D227" s="227" t="s">
        <v>150</v>
      </c>
      <c r="E227" s="42"/>
      <c r="F227" s="228" t="s">
        <v>590</v>
      </c>
      <c r="G227" s="42"/>
      <c r="H227" s="42"/>
      <c r="I227" s="229"/>
      <c r="J227" s="42"/>
      <c r="K227" s="42"/>
      <c r="L227" s="46"/>
      <c r="M227" s="230"/>
      <c r="N227" s="231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150</v>
      </c>
      <c r="AU227" s="19" t="s">
        <v>83</v>
      </c>
    </row>
    <row r="228" s="13" customFormat="1">
      <c r="A228" s="13"/>
      <c r="B228" s="232"/>
      <c r="C228" s="233"/>
      <c r="D228" s="234" t="s">
        <v>152</v>
      </c>
      <c r="E228" s="235" t="s">
        <v>19</v>
      </c>
      <c r="F228" s="236" t="s">
        <v>591</v>
      </c>
      <c r="G228" s="233"/>
      <c r="H228" s="237">
        <v>76.319999999999993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152</v>
      </c>
      <c r="AU228" s="243" t="s">
        <v>83</v>
      </c>
      <c r="AV228" s="13" t="s">
        <v>83</v>
      </c>
      <c r="AW228" s="13" t="s">
        <v>31</v>
      </c>
      <c r="AX228" s="13" t="s">
        <v>77</v>
      </c>
      <c r="AY228" s="243" t="s">
        <v>140</v>
      </c>
    </row>
    <row r="229" s="2" customFormat="1" ht="33" customHeight="1">
      <c r="A229" s="40"/>
      <c r="B229" s="41"/>
      <c r="C229" s="214" t="s">
        <v>310</v>
      </c>
      <c r="D229" s="214" t="s">
        <v>143</v>
      </c>
      <c r="E229" s="215" t="s">
        <v>592</v>
      </c>
      <c r="F229" s="216" t="s">
        <v>593</v>
      </c>
      <c r="G229" s="217" t="s">
        <v>156</v>
      </c>
      <c r="H229" s="218">
        <v>7.9699999999999998</v>
      </c>
      <c r="I229" s="219"/>
      <c r="J229" s="220">
        <f>ROUND(I229*H229,2)</f>
        <v>0</v>
      </c>
      <c r="K229" s="216" t="s">
        <v>147</v>
      </c>
      <c r="L229" s="46"/>
      <c r="M229" s="221" t="s">
        <v>19</v>
      </c>
      <c r="N229" s="222" t="s">
        <v>41</v>
      </c>
      <c r="O229" s="86"/>
      <c r="P229" s="223">
        <f>O229*H229</f>
        <v>0</v>
      </c>
      <c r="Q229" s="223">
        <v>0.013780000000000001</v>
      </c>
      <c r="R229" s="223">
        <f>Q229*H229</f>
        <v>0.1098266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209</v>
      </c>
      <c r="AT229" s="225" t="s">
        <v>143</v>
      </c>
      <c r="AU229" s="225" t="s">
        <v>83</v>
      </c>
      <c r="AY229" s="19" t="s">
        <v>140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9" t="s">
        <v>83</v>
      </c>
      <c r="BK229" s="226">
        <f>ROUND(I229*H229,2)</f>
        <v>0</v>
      </c>
      <c r="BL229" s="19" t="s">
        <v>209</v>
      </c>
      <c r="BM229" s="225" t="s">
        <v>594</v>
      </c>
    </row>
    <row r="230" s="2" customFormat="1">
      <c r="A230" s="40"/>
      <c r="B230" s="41"/>
      <c r="C230" s="42"/>
      <c r="D230" s="227" t="s">
        <v>150</v>
      </c>
      <c r="E230" s="42"/>
      <c r="F230" s="228" t="s">
        <v>595</v>
      </c>
      <c r="G230" s="42"/>
      <c r="H230" s="42"/>
      <c r="I230" s="229"/>
      <c r="J230" s="42"/>
      <c r="K230" s="42"/>
      <c r="L230" s="46"/>
      <c r="M230" s="230"/>
      <c r="N230" s="231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150</v>
      </c>
      <c r="AU230" s="19" t="s">
        <v>83</v>
      </c>
    </row>
    <row r="231" s="13" customFormat="1">
      <c r="A231" s="13"/>
      <c r="B231" s="232"/>
      <c r="C231" s="233"/>
      <c r="D231" s="234" t="s">
        <v>152</v>
      </c>
      <c r="E231" s="235" t="s">
        <v>19</v>
      </c>
      <c r="F231" s="236" t="s">
        <v>596</v>
      </c>
      <c r="G231" s="233"/>
      <c r="H231" s="237">
        <v>7.9699999999999998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152</v>
      </c>
      <c r="AU231" s="243" t="s">
        <v>83</v>
      </c>
      <c r="AV231" s="13" t="s">
        <v>83</v>
      </c>
      <c r="AW231" s="13" t="s">
        <v>31</v>
      </c>
      <c r="AX231" s="13" t="s">
        <v>77</v>
      </c>
      <c r="AY231" s="243" t="s">
        <v>140</v>
      </c>
    </row>
    <row r="232" s="2" customFormat="1" ht="24.15" customHeight="1">
      <c r="A232" s="40"/>
      <c r="B232" s="41"/>
      <c r="C232" s="214" t="s">
        <v>317</v>
      </c>
      <c r="D232" s="214" t="s">
        <v>143</v>
      </c>
      <c r="E232" s="215" t="s">
        <v>597</v>
      </c>
      <c r="F232" s="216" t="s">
        <v>598</v>
      </c>
      <c r="G232" s="217" t="s">
        <v>156</v>
      </c>
      <c r="H232" s="218">
        <v>84.290000000000006</v>
      </c>
      <c r="I232" s="219"/>
      <c r="J232" s="220">
        <f>ROUND(I232*H232,2)</f>
        <v>0</v>
      </c>
      <c r="K232" s="216" t="s">
        <v>147</v>
      </c>
      <c r="L232" s="46"/>
      <c r="M232" s="221" t="s">
        <v>19</v>
      </c>
      <c r="N232" s="222" t="s">
        <v>41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209</v>
      </c>
      <c r="AT232" s="225" t="s">
        <v>143</v>
      </c>
      <c r="AU232" s="225" t="s">
        <v>83</v>
      </c>
      <c r="AY232" s="19" t="s">
        <v>140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83</v>
      </c>
      <c r="BK232" s="226">
        <f>ROUND(I232*H232,2)</f>
        <v>0</v>
      </c>
      <c r="BL232" s="19" t="s">
        <v>209</v>
      </c>
      <c r="BM232" s="225" t="s">
        <v>599</v>
      </c>
    </row>
    <row r="233" s="2" customFormat="1">
      <c r="A233" s="40"/>
      <c r="B233" s="41"/>
      <c r="C233" s="42"/>
      <c r="D233" s="227" t="s">
        <v>150</v>
      </c>
      <c r="E233" s="42"/>
      <c r="F233" s="228" t="s">
        <v>600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150</v>
      </c>
      <c r="AU233" s="19" t="s">
        <v>83</v>
      </c>
    </row>
    <row r="234" s="13" customFormat="1">
      <c r="A234" s="13"/>
      <c r="B234" s="232"/>
      <c r="C234" s="233"/>
      <c r="D234" s="234" t="s">
        <v>152</v>
      </c>
      <c r="E234" s="235" t="s">
        <v>19</v>
      </c>
      <c r="F234" s="236" t="s">
        <v>601</v>
      </c>
      <c r="G234" s="233"/>
      <c r="H234" s="237">
        <v>84.290000000000006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152</v>
      </c>
      <c r="AU234" s="243" t="s">
        <v>83</v>
      </c>
      <c r="AV234" s="13" t="s">
        <v>83</v>
      </c>
      <c r="AW234" s="13" t="s">
        <v>31</v>
      </c>
      <c r="AX234" s="13" t="s">
        <v>77</v>
      </c>
      <c r="AY234" s="243" t="s">
        <v>140</v>
      </c>
    </row>
    <row r="235" s="2" customFormat="1" ht="16.5" customHeight="1">
      <c r="A235" s="40"/>
      <c r="B235" s="41"/>
      <c r="C235" s="269" t="s">
        <v>329</v>
      </c>
      <c r="D235" s="269" t="s">
        <v>395</v>
      </c>
      <c r="E235" s="270" t="s">
        <v>602</v>
      </c>
      <c r="F235" s="271" t="s">
        <v>603</v>
      </c>
      <c r="G235" s="272" t="s">
        <v>156</v>
      </c>
      <c r="H235" s="273">
        <v>94.700000000000003</v>
      </c>
      <c r="I235" s="274"/>
      <c r="J235" s="275">
        <f>ROUND(I235*H235,2)</f>
        <v>0</v>
      </c>
      <c r="K235" s="271" t="s">
        <v>147</v>
      </c>
      <c r="L235" s="276"/>
      <c r="M235" s="277" t="s">
        <v>19</v>
      </c>
      <c r="N235" s="278" t="s">
        <v>41</v>
      </c>
      <c r="O235" s="86"/>
      <c r="P235" s="223">
        <f>O235*H235</f>
        <v>0</v>
      </c>
      <c r="Q235" s="223">
        <v>0.00016000000000000001</v>
      </c>
      <c r="R235" s="223">
        <f>Q235*H235</f>
        <v>0.015152000000000002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385</v>
      </c>
      <c r="AT235" s="225" t="s">
        <v>395</v>
      </c>
      <c r="AU235" s="225" t="s">
        <v>83</v>
      </c>
      <c r="AY235" s="19" t="s">
        <v>140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83</v>
      </c>
      <c r="BK235" s="226">
        <f>ROUND(I235*H235,2)</f>
        <v>0</v>
      </c>
      <c r="BL235" s="19" t="s">
        <v>209</v>
      </c>
      <c r="BM235" s="225" t="s">
        <v>604</v>
      </c>
    </row>
    <row r="236" s="13" customFormat="1">
      <c r="A236" s="13"/>
      <c r="B236" s="232"/>
      <c r="C236" s="233"/>
      <c r="D236" s="234" t="s">
        <v>152</v>
      </c>
      <c r="E236" s="233"/>
      <c r="F236" s="236" t="s">
        <v>605</v>
      </c>
      <c r="G236" s="233"/>
      <c r="H236" s="237">
        <v>94.700000000000003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152</v>
      </c>
      <c r="AU236" s="243" t="s">
        <v>83</v>
      </c>
      <c r="AV236" s="13" t="s">
        <v>83</v>
      </c>
      <c r="AW236" s="13" t="s">
        <v>4</v>
      </c>
      <c r="AX236" s="13" t="s">
        <v>77</v>
      </c>
      <c r="AY236" s="243" t="s">
        <v>140</v>
      </c>
    </row>
    <row r="237" s="2" customFormat="1" ht="21.75" customHeight="1">
      <c r="A237" s="40"/>
      <c r="B237" s="41"/>
      <c r="C237" s="214" t="s">
        <v>338</v>
      </c>
      <c r="D237" s="214" t="s">
        <v>143</v>
      </c>
      <c r="E237" s="215" t="s">
        <v>606</v>
      </c>
      <c r="F237" s="216" t="s">
        <v>607</v>
      </c>
      <c r="G237" s="217" t="s">
        <v>281</v>
      </c>
      <c r="H237" s="218">
        <v>3</v>
      </c>
      <c r="I237" s="219"/>
      <c r="J237" s="220">
        <f>ROUND(I237*H237,2)</f>
        <v>0</v>
      </c>
      <c r="K237" s="216" t="s">
        <v>147</v>
      </c>
      <c r="L237" s="46"/>
      <c r="M237" s="221" t="s">
        <v>19</v>
      </c>
      <c r="N237" s="222" t="s">
        <v>41</v>
      </c>
      <c r="O237" s="86"/>
      <c r="P237" s="223">
        <f>O237*H237</f>
        <v>0</v>
      </c>
      <c r="Q237" s="223">
        <v>0.00022000000000000001</v>
      </c>
      <c r="R237" s="223">
        <f>Q237*H237</f>
        <v>0.00066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209</v>
      </c>
      <c r="AT237" s="225" t="s">
        <v>143</v>
      </c>
      <c r="AU237" s="225" t="s">
        <v>83</v>
      </c>
      <c r="AY237" s="19" t="s">
        <v>140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83</v>
      </c>
      <c r="BK237" s="226">
        <f>ROUND(I237*H237,2)</f>
        <v>0</v>
      </c>
      <c r="BL237" s="19" t="s">
        <v>209</v>
      </c>
      <c r="BM237" s="225" t="s">
        <v>608</v>
      </c>
    </row>
    <row r="238" s="2" customFormat="1">
      <c r="A238" s="40"/>
      <c r="B238" s="41"/>
      <c r="C238" s="42"/>
      <c r="D238" s="227" t="s">
        <v>150</v>
      </c>
      <c r="E238" s="42"/>
      <c r="F238" s="228" t="s">
        <v>609</v>
      </c>
      <c r="G238" s="42"/>
      <c r="H238" s="42"/>
      <c r="I238" s="229"/>
      <c r="J238" s="42"/>
      <c r="K238" s="42"/>
      <c r="L238" s="46"/>
      <c r="M238" s="230"/>
      <c r="N238" s="231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150</v>
      </c>
      <c r="AU238" s="19" t="s">
        <v>83</v>
      </c>
    </row>
    <row r="239" s="13" customFormat="1">
      <c r="A239" s="13"/>
      <c r="B239" s="232"/>
      <c r="C239" s="233"/>
      <c r="D239" s="234" t="s">
        <v>152</v>
      </c>
      <c r="E239" s="235" t="s">
        <v>19</v>
      </c>
      <c r="F239" s="236" t="s">
        <v>610</v>
      </c>
      <c r="G239" s="233"/>
      <c r="H239" s="237">
        <v>3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152</v>
      </c>
      <c r="AU239" s="243" t="s">
        <v>83</v>
      </c>
      <c r="AV239" s="13" t="s">
        <v>83</v>
      </c>
      <c r="AW239" s="13" t="s">
        <v>31</v>
      </c>
      <c r="AX239" s="13" t="s">
        <v>77</v>
      </c>
      <c r="AY239" s="243" t="s">
        <v>140</v>
      </c>
    </row>
    <row r="240" s="2" customFormat="1" ht="21.75" customHeight="1">
      <c r="A240" s="40"/>
      <c r="B240" s="41"/>
      <c r="C240" s="269" t="s">
        <v>360</v>
      </c>
      <c r="D240" s="269" t="s">
        <v>395</v>
      </c>
      <c r="E240" s="270" t="s">
        <v>611</v>
      </c>
      <c r="F240" s="271" t="s">
        <v>612</v>
      </c>
      <c r="G240" s="272" t="s">
        <v>281</v>
      </c>
      <c r="H240" s="273">
        <v>3</v>
      </c>
      <c r="I240" s="274"/>
      <c r="J240" s="275">
        <f>ROUND(I240*H240,2)</f>
        <v>0</v>
      </c>
      <c r="K240" s="271" t="s">
        <v>147</v>
      </c>
      <c r="L240" s="276"/>
      <c r="M240" s="277" t="s">
        <v>19</v>
      </c>
      <c r="N240" s="278" t="s">
        <v>41</v>
      </c>
      <c r="O240" s="86"/>
      <c r="P240" s="223">
        <f>O240*H240</f>
        <v>0</v>
      </c>
      <c r="Q240" s="223">
        <v>0.012250000000000001</v>
      </c>
      <c r="R240" s="223">
        <f>Q240*H240</f>
        <v>0.036750000000000005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385</v>
      </c>
      <c r="AT240" s="225" t="s">
        <v>395</v>
      </c>
      <c r="AU240" s="225" t="s">
        <v>83</v>
      </c>
      <c r="AY240" s="19" t="s">
        <v>140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83</v>
      </c>
      <c r="BK240" s="226">
        <f>ROUND(I240*H240,2)</f>
        <v>0</v>
      </c>
      <c r="BL240" s="19" t="s">
        <v>209</v>
      </c>
      <c r="BM240" s="225" t="s">
        <v>613</v>
      </c>
    </row>
    <row r="241" s="2" customFormat="1" ht="37.8" customHeight="1">
      <c r="A241" s="40"/>
      <c r="B241" s="41"/>
      <c r="C241" s="214" t="s">
        <v>385</v>
      </c>
      <c r="D241" s="214" t="s">
        <v>143</v>
      </c>
      <c r="E241" s="215" t="s">
        <v>614</v>
      </c>
      <c r="F241" s="216" t="s">
        <v>615</v>
      </c>
      <c r="G241" s="217" t="s">
        <v>244</v>
      </c>
      <c r="H241" s="218">
        <v>7.601</v>
      </c>
      <c r="I241" s="219"/>
      <c r="J241" s="220">
        <f>ROUND(I241*H241,2)</f>
        <v>0</v>
      </c>
      <c r="K241" s="216" t="s">
        <v>147</v>
      </c>
      <c r="L241" s="46"/>
      <c r="M241" s="221" t="s">
        <v>19</v>
      </c>
      <c r="N241" s="222" t="s">
        <v>41</v>
      </c>
      <c r="O241" s="86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209</v>
      </c>
      <c r="AT241" s="225" t="s">
        <v>143</v>
      </c>
      <c r="AU241" s="225" t="s">
        <v>83</v>
      </c>
      <c r="AY241" s="19" t="s">
        <v>140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83</v>
      </c>
      <c r="BK241" s="226">
        <f>ROUND(I241*H241,2)</f>
        <v>0</v>
      </c>
      <c r="BL241" s="19" t="s">
        <v>209</v>
      </c>
      <c r="BM241" s="225" t="s">
        <v>616</v>
      </c>
    </row>
    <row r="242" s="2" customFormat="1">
      <c r="A242" s="40"/>
      <c r="B242" s="41"/>
      <c r="C242" s="42"/>
      <c r="D242" s="227" t="s">
        <v>150</v>
      </c>
      <c r="E242" s="42"/>
      <c r="F242" s="228" t="s">
        <v>617</v>
      </c>
      <c r="G242" s="42"/>
      <c r="H242" s="42"/>
      <c r="I242" s="229"/>
      <c r="J242" s="42"/>
      <c r="K242" s="42"/>
      <c r="L242" s="46"/>
      <c r="M242" s="230"/>
      <c r="N242" s="231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150</v>
      </c>
      <c r="AU242" s="19" t="s">
        <v>83</v>
      </c>
    </row>
    <row r="243" s="2" customFormat="1" ht="24.15" customHeight="1">
      <c r="A243" s="40"/>
      <c r="B243" s="41"/>
      <c r="C243" s="214" t="s">
        <v>390</v>
      </c>
      <c r="D243" s="214" t="s">
        <v>143</v>
      </c>
      <c r="E243" s="215" t="s">
        <v>618</v>
      </c>
      <c r="F243" s="216" t="s">
        <v>619</v>
      </c>
      <c r="G243" s="217" t="s">
        <v>156</v>
      </c>
      <c r="H243" s="218">
        <v>84.290000000000006</v>
      </c>
      <c r="I243" s="219"/>
      <c r="J243" s="220">
        <f>ROUND(I243*H243,2)</f>
        <v>0</v>
      </c>
      <c r="K243" s="216" t="s">
        <v>147</v>
      </c>
      <c r="L243" s="46"/>
      <c r="M243" s="221" t="s">
        <v>19</v>
      </c>
      <c r="N243" s="222" t="s">
        <v>41</v>
      </c>
      <c r="O243" s="86"/>
      <c r="P243" s="223">
        <f>O243*H243</f>
        <v>0</v>
      </c>
      <c r="Q243" s="223">
        <v>0.026499999999999999</v>
      </c>
      <c r="R243" s="223">
        <f>Q243*H243</f>
        <v>2.2336849999999999</v>
      </c>
      <c r="S243" s="223">
        <v>0</v>
      </c>
      <c r="T243" s="22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209</v>
      </c>
      <c r="AT243" s="225" t="s">
        <v>143</v>
      </c>
      <c r="AU243" s="225" t="s">
        <v>83</v>
      </c>
      <c r="AY243" s="19" t="s">
        <v>140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83</v>
      </c>
      <c r="BK243" s="226">
        <f>ROUND(I243*H243,2)</f>
        <v>0</v>
      </c>
      <c r="BL243" s="19" t="s">
        <v>209</v>
      </c>
      <c r="BM243" s="225" t="s">
        <v>620</v>
      </c>
    </row>
    <row r="244" s="2" customFormat="1">
      <c r="A244" s="40"/>
      <c r="B244" s="41"/>
      <c r="C244" s="42"/>
      <c r="D244" s="227" t="s">
        <v>150</v>
      </c>
      <c r="E244" s="42"/>
      <c r="F244" s="228" t="s">
        <v>621</v>
      </c>
      <c r="G244" s="42"/>
      <c r="H244" s="42"/>
      <c r="I244" s="229"/>
      <c r="J244" s="42"/>
      <c r="K244" s="42"/>
      <c r="L244" s="46"/>
      <c r="M244" s="230"/>
      <c r="N244" s="231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150</v>
      </c>
      <c r="AU244" s="19" t="s">
        <v>83</v>
      </c>
    </row>
    <row r="245" s="13" customFormat="1">
      <c r="A245" s="13"/>
      <c r="B245" s="232"/>
      <c r="C245" s="233"/>
      <c r="D245" s="234" t="s">
        <v>152</v>
      </c>
      <c r="E245" s="235" t="s">
        <v>19</v>
      </c>
      <c r="F245" s="236" t="s">
        <v>335</v>
      </c>
      <c r="G245" s="233"/>
      <c r="H245" s="237">
        <v>64.310000000000002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152</v>
      </c>
      <c r="AU245" s="243" t="s">
        <v>83</v>
      </c>
      <c r="AV245" s="13" t="s">
        <v>83</v>
      </c>
      <c r="AW245" s="13" t="s">
        <v>31</v>
      </c>
      <c r="AX245" s="13" t="s">
        <v>69</v>
      </c>
      <c r="AY245" s="243" t="s">
        <v>140</v>
      </c>
    </row>
    <row r="246" s="13" customFormat="1">
      <c r="A246" s="13"/>
      <c r="B246" s="232"/>
      <c r="C246" s="233"/>
      <c r="D246" s="234" t="s">
        <v>152</v>
      </c>
      <c r="E246" s="235" t="s">
        <v>19</v>
      </c>
      <c r="F246" s="236" t="s">
        <v>336</v>
      </c>
      <c r="G246" s="233"/>
      <c r="H246" s="237">
        <v>12.01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152</v>
      </c>
      <c r="AU246" s="243" t="s">
        <v>83</v>
      </c>
      <c r="AV246" s="13" t="s">
        <v>83</v>
      </c>
      <c r="AW246" s="13" t="s">
        <v>31</v>
      </c>
      <c r="AX246" s="13" t="s">
        <v>69</v>
      </c>
      <c r="AY246" s="243" t="s">
        <v>140</v>
      </c>
    </row>
    <row r="247" s="13" customFormat="1">
      <c r="A247" s="13"/>
      <c r="B247" s="232"/>
      <c r="C247" s="233"/>
      <c r="D247" s="234" t="s">
        <v>152</v>
      </c>
      <c r="E247" s="235" t="s">
        <v>19</v>
      </c>
      <c r="F247" s="236" t="s">
        <v>337</v>
      </c>
      <c r="G247" s="233"/>
      <c r="H247" s="237">
        <v>7.9699999999999998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152</v>
      </c>
      <c r="AU247" s="243" t="s">
        <v>83</v>
      </c>
      <c r="AV247" s="13" t="s">
        <v>83</v>
      </c>
      <c r="AW247" s="13" t="s">
        <v>31</v>
      </c>
      <c r="AX247" s="13" t="s">
        <v>69</v>
      </c>
      <c r="AY247" s="243" t="s">
        <v>140</v>
      </c>
    </row>
    <row r="248" s="14" customFormat="1">
      <c r="A248" s="14"/>
      <c r="B248" s="244"/>
      <c r="C248" s="245"/>
      <c r="D248" s="234" t="s">
        <v>152</v>
      </c>
      <c r="E248" s="246" t="s">
        <v>19</v>
      </c>
      <c r="F248" s="247" t="s">
        <v>169</v>
      </c>
      <c r="G248" s="245"/>
      <c r="H248" s="248">
        <v>84.290000000000006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152</v>
      </c>
      <c r="AU248" s="254" t="s">
        <v>83</v>
      </c>
      <c r="AV248" s="14" t="s">
        <v>148</v>
      </c>
      <c r="AW248" s="14" t="s">
        <v>31</v>
      </c>
      <c r="AX248" s="14" t="s">
        <v>77</v>
      </c>
      <c r="AY248" s="254" t="s">
        <v>140</v>
      </c>
    </row>
    <row r="249" s="2" customFormat="1" ht="16.5" customHeight="1">
      <c r="A249" s="40"/>
      <c r="B249" s="41"/>
      <c r="C249" s="214" t="s">
        <v>399</v>
      </c>
      <c r="D249" s="214" t="s">
        <v>143</v>
      </c>
      <c r="E249" s="215" t="s">
        <v>622</v>
      </c>
      <c r="F249" s="216" t="s">
        <v>623</v>
      </c>
      <c r="G249" s="217" t="s">
        <v>156</v>
      </c>
      <c r="H249" s="218">
        <v>84.290000000000006</v>
      </c>
      <c r="I249" s="219"/>
      <c r="J249" s="220">
        <f>ROUND(I249*H249,2)</f>
        <v>0</v>
      </c>
      <c r="K249" s="216" t="s">
        <v>147</v>
      </c>
      <c r="L249" s="46"/>
      <c r="M249" s="221" t="s">
        <v>19</v>
      </c>
      <c r="N249" s="222" t="s">
        <v>41</v>
      </c>
      <c r="O249" s="86"/>
      <c r="P249" s="223">
        <f>O249*H249</f>
        <v>0</v>
      </c>
      <c r="Q249" s="223">
        <v>0.00051999999999999995</v>
      </c>
      <c r="R249" s="223">
        <f>Q249*H249</f>
        <v>0.043830799999999996</v>
      </c>
      <c r="S249" s="223">
        <v>0</v>
      </c>
      <c r="T249" s="22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209</v>
      </c>
      <c r="AT249" s="225" t="s">
        <v>143</v>
      </c>
      <c r="AU249" s="225" t="s">
        <v>83</v>
      </c>
      <c r="AY249" s="19" t="s">
        <v>140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83</v>
      </c>
      <c r="BK249" s="226">
        <f>ROUND(I249*H249,2)</f>
        <v>0</v>
      </c>
      <c r="BL249" s="19" t="s">
        <v>209</v>
      </c>
      <c r="BM249" s="225" t="s">
        <v>624</v>
      </c>
    </row>
    <row r="250" s="2" customFormat="1">
      <c r="A250" s="40"/>
      <c r="B250" s="41"/>
      <c r="C250" s="42"/>
      <c r="D250" s="227" t="s">
        <v>150</v>
      </c>
      <c r="E250" s="42"/>
      <c r="F250" s="228" t="s">
        <v>625</v>
      </c>
      <c r="G250" s="42"/>
      <c r="H250" s="42"/>
      <c r="I250" s="229"/>
      <c r="J250" s="42"/>
      <c r="K250" s="42"/>
      <c r="L250" s="46"/>
      <c r="M250" s="230"/>
      <c r="N250" s="231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150</v>
      </c>
      <c r="AU250" s="19" t="s">
        <v>83</v>
      </c>
    </row>
    <row r="251" s="13" customFormat="1">
      <c r="A251" s="13"/>
      <c r="B251" s="232"/>
      <c r="C251" s="233"/>
      <c r="D251" s="234" t="s">
        <v>152</v>
      </c>
      <c r="E251" s="235" t="s">
        <v>19</v>
      </c>
      <c r="F251" s="236" t="s">
        <v>335</v>
      </c>
      <c r="G251" s="233"/>
      <c r="H251" s="237">
        <v>64.310000000000002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152</v>
      </c>
      <c r="AU251" s="243" t="s">
        <v>83</v>
      </c>
      <c r="AV251" s="13" t="s">
        <v>83</v>
      </c>
      <c r="AW251" s="13" t="s">
        <v>31</v>
      </c>
      <c r="AX251" s="13" t="s">
        <v>69</v>
      </c>
      <c r="AY251" s="243" t="s">
        <v>140</v>
      </c>
    </row>
    <row r="252" s="13" customFormat="1">
      <c r="A252" s="13"/>
      <c r="B252" s="232"/>
      <c r="C252" s="233"/>
      <c r="D252" s="234" t="s">
        <v>152</v>
      </c>
      <c r="E252" s="235" t="s">
        <v>19</v>
      </c>
      <c r="F252" s="236" t="s">
        <v>336</v>
      </c>
      <c r="G252" s="233"/>
      <c r="H252" s="237">
        <v>12.01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152</v>
      </c>
      <c r="AU252" s="243" t="s">
        <v>83</v>
      </c>
      <c r="AV252" s="13" t="s">
        <v>83</v>
      </c>
      <c r="AW252" s="13" t="s">
        <v>31</v>
      </c>
      <c r="AX252" s="13" t="s">
        <v>69</v>
      </c>
      <c r="AY252" s="243" t="s">
        <v>140</v>
      </c>
    </row>
    <row r="253" s="13" customFormat="1">
      <c r="A253" s="13"/>
      <c r="B253" s="232"/>
      <c r="C253" s="233"/>
      <c r="D253" s="234" t="s">
        <v>152</v>
      </c>
      <c r="E253" s="235" t="s">
        <v>19</v>
      </c>
      <c r="F253" s="236" t="s">
        <v>337</v>
      </c>
      <c r="G253" s="233"/>
      <c r="H253" s="237">
        <v>7.9699999999999998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152</v>
      </c>
      <c r="AU253" s="243" t="s">
        <v>83</v>
      </c>
      <c r="AV253" s="13" t="s">
        <v>83</v>
      </c>
      <c r="AW253" s="13" t="s">
        <v>31</v>
      </c>
      <c r="AX253" s="13" t="s">
        <v>69</v>
      </c>
      <c r="AY253" s="243" t="s">
        <v>140</v>
      </c>
    </row>
    <row r="254" s="14" customFormat="1">
      <c r="A254" s="14"/>
      <c r="B254" s="244"/>
      <c r="C254" s="245"/>
      <c r="D254" s="234" t="s">
        <v>152</v>
      </c>
      <c r="E254" s="246" t="s">
        <v>19</v>
      </c>
      <c r="F254" s="247" t="s">
        <v>169</v>
      </c>
      <c r="G254" s="245"/>
      <c r="H254" s="248">
        <v>84.290000000000006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152</v>
      </c>
      <c r="AU254" s="254" t="s">
        <v>83</v>
      </c>
      <c r="AV254" s="14" t="s">
        <v>148</v>
      </c>
      <c r="AW254" s="14" t="s">
        <v>31</v>
      </c>
      <c r="AX254" s="14" t="s">
        <v>77</v>
      </c>
      <c r="AY254" s="254" t="s">
        <v>140</v>
      </c>
    </row>
    <row r="255" s="2" customFormat="1" ht="16.5" customHeight="1">
      <c r="A255" s="40"/>
      <c r="B255" s="41"/>
      <c r="C255" s="269" t="s">
        <v>347</v>
      </c>
      <c r="D255" s="269" t="s">
        <v>395</v>
      </c>
      <c r="E255" s="270" t="s">
        <v>626</v>
      </c>
      <c r="F255" s="271" t="s">
        <v>627</v>
      </c>
      <c r="G255" s="272" t="s">
        <v>156</v>
      </c>
      <c r="H255" s="273">
        <v>92.718999999999994</v>
      </c>
      <c r="I255" s="274"/>
      <c r="J255" s="275">
        <f>ROUND(I255*H255,2)</f>
        <v>0</v>
      </c>
      <c r="K255" s="271" t="s">
        <v>147</v>
      </c>
      <c r="L255" s="276"/>
      <c r="M255" s="277" t="s">
        <v>19</v>
      </c>
      <c r="N255" s="278" t="s">
        <v>41</v>
      </c>
      <c r="O255" s="86"/>
      <c r="P255" s="223">
        <f>O255*H255</f>
        <v>0</v>
      </c>
      <c r="Q255" s="223">
        <v>0.023</v>
      </c>
      <c r="R255" s="223">
        <f>Q255*H255</f>
        <v>2.1325369999999997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385</v>
      </c>
      <c r="AT255" s="225" t="s">
        <v>395</v>
      </c>
      <c r="AU255" s="225" t="s">
        <v>83</v>
      </c>
      <c r="AY255" s="19" t="s">
        <v>140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83</v>
      </c>
      <c r="BK255" s="226">
        <f>ROUND(I255*H255,2)</f>
        <v>0</v>
      </c>
      <c r="BL255" s="19" t="s">
        <v>209</v>
      </c>
      <c r="BM255" s="225" t="s">
        <v>628</v>
      </c>
    </row>
    <row r="256" s="13" customFormat="1">
      <c r="A256" s="13"/>
      <c r="B256" s="232"/>
      <c r="C256" s="233"/>
      <c r="D256" s="234" t="s">
        <v>152</v>
      </c>
      <c r="E256" s="233"/>
      <c r="F256" s="236" t="s">
        <v>629</v>
      </c>
      <c r="G256" s="233"/>
      <c r="H256" s="237">
        <v>92.718999999999994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152</v>
      </c>
      <c r="AU256" s="243" t="s">
        <v>83</v>
      </c>
      <c r="AV256" s="13" t="s">
        <v>83</v>
      </c>
      <c r="AW256" s="13" t="s">
        <v>4</v>
      </c>
      <c r="AX256" s="13" t="s">
        <v>77</v>
      </c>
      <c r="AY256" s="243" t="s">
        <v>140</v>
      </c>
    </row>
    <row r="257" s="2" customFormat="1" ht="24.15" customHeight="1">
      <c r="A257" s="40"/>
      <c r="B257" s="41"/>
      <c r="C257" s="214" t="s">
        <v>353</v>
      </c>
      <c r="D257" s="214" t="s">
        <v>143</v>
      </c>
      <c r="E257" s="215" t="s">
        <v>630</v>
      </c>
      <c r="F257" s="216" t="s">
        <v>631</v>
      </c>
      <c r="G257" s="217" t="s">
        <v>156</v>
      </c>
      <c r="H257" s="218">
        <v>84.290000000000006</v>
      </c>
      <c r="I257" s="219"/>
      <c r="J257" s="220">
        <f>ROUND(I257*H257,2)</f>
        <v>0</v>
      </c>
      <c r="K257" s="216" t="s">
        <v>147</v>
      </c>
      <c r="L257" s="46"/>
      <c r="M257" s="221" t="s">
        <v>19</v>
      </c>
      <c r="N257" s="222" t="s">
        <v>41</v>
      </c>
      <c r="O257" s="86"/>
      <c r="P257" s="223">
        <f>O257*H257</f>
        <v>0</v>
      </c>
      <c r="Q257" s="223">
        <v>0.0050000000000000001</v>
      </c>
      <c r="R257" s="223">
        <f>Q257*H257</f>
        <v>0.42145000000000005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209</v>
      </c>
      <c r="AT257" s="225" t="s">
        <v>143</v>
      </c>
      <c r="AU257" s="225" t="s">
        <v>83</v>
      </c>
      <c r="AY257" s="19" t="s">
        <v>140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83</v>
      </c>
      <c r="BK257" s="226">
        <f>ROUND(I257*H257,2)</f>
        <v>0</v>
      </c>
      <c r="BL257" s="19" t="s">
        <v>209</v>
      </c>
      <c r="BM257" s="225" t="s">
        <v>632</v>
      </c>
    </row>
    <row r="258" s="2" customFormat="1">
      <c r="A258" s="40"/>
      <c r="B258" s="41"/>
      <c r="C258" s="42"/>
      <c r="D258" s="227" t="s">
        <v>150</v>
      </c>
      <c r="E258" s="42"/>
      <c r="F258" s="228" t="s">
        <v>633</v>
      </c>
      <c r="G258" s="42"/>
      <c r="H258" s="42"/>
      <c r="I258" s="229"/>
      <c r="J258" s="42"/>
      <c r="K258" s="42"/>
      <c r="L258" s="46"/>
      <c r="M258" s="230"/>
      <c r="N258" s="231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150</v>
      </c>
      <c r="AU258" s="19" t="s">
        <v>83</v>
      </c>
    </row>
    <row r="259" s="13" customFormat="1">
      <c r="A259" s="13"/>
      <c r="B259" s="232"/>
      <c r="C259" s="233"/>
      <c r="D259" s="234" t="s">
        <v>152</v>
      </c>
      <c r="E259" s="235" t="s">
        <v>19</v>
      </c>
      <c r="F259" s="236" t="s">
        <v>335</v>
      </c>
      <c r="G259" s="233"/>
      <c r="H259" s="237">
        <v>64.310000000000002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152</v>
      </c>
      <c r="AU259" s="243" t="s">
        <v>83</v>
      </c>
      <c r="AV259" s="13" t="s">
        <v>83</v>
      </c>
      <c r="AW259" s="13" t="s">
        <v>31</v>
      </c>
      <c r="AX259" s="13" t="s">
        <v>69</v>
      </c>
      <c r="AY259" s="243" t="s">
        <v>140</v>
      </c>
    </row>
    <row r="260" s="13" customFormat="1">
      <c r="A260" s="13"/>
      <c r="B260" s="232"/>
      <c r="C260" s="233"/>
      <c r="D260" s="234" t="s">
        <v>152</v>
      </c>
      <c r="E260" s="235" t="s">
        <v>19</v>
      </c>
      <c r="F260" s="236" t="s">
        <v>336</v>
      </c>
      <c r="G260" s="233"/>
      <c r="H260" s="237">
        <v>12.01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152</v>
      </c>
      <c r="AU260" s="243" t="s">
        <v>83</v>
      </c>
      <c r="AV260" s="13" t="s">
        <v>83</v>
      </c>
      <c r="AW260" s="13" t="s">
        <v>31</v>
      </c>
      <c r="AX260" s="13" t="s">
        <v>69</v>
      </c>
      <c r="AY260" s="243" t="s">
        <v>140</v>
      </c>
    </row>
    <row r="261" s="13" customFormat="1">
      <c r="A261" s="13"/>
      <c r="B261" s="232"/>
      <c r="C261" s="233"/>
      <c r="D261" s="234" t="s">
        <v>152</v>
      </c>
      <c r="E261" s="235" t="s">
        <v>19</v>
      </c>
      <c r="F261" s="236" t="s">
        <v>337</v>
      </c>
      <c r="G261" s="233"/>
      <c r="H261" s="237">
        <v>7.9699999999999998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152</v>
      </c>
      <c r="AU261" s="243" t="s">
        <v>83</v>
      </c>
      <c r="AV261" s="13" t="s">
        <v>83</v>
      </c>
      <c r="AW261" s="13" t="s">
        <v>31</v>
      </c>
      <c r="AX261" s="13" t="s">
        <v>69</v>
      </c>
      <c r="AY261" s="243" t="s">
        <v>140</v>
      </c>
    </row>
    <row r="262" s="14" customFormat="1">
      <c r="A262" s="14"/>
      <c r="B262" s="244"/>
      <c r="C262" s="245"/>
      <c r="D262" s="234" t="s">
        <v>152</v>
      </c>
      <c r="E262" s="246" t="s">
        <v>19</v>
      </c>
      <c r="F262" s="247" t="s">
        <v>169</v>
      </c>
      <c r="G262" s="245"/>
      <c r="H262" s="248">
        <v>84.290000000000006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152</v>
      </c>
      <c r="AU262" s="254" t="s">
        <v>83</v>
      </c>
      <c r="AV262" s="14" t="s">
        <v>148</v>
      </c>
      <c r="AW262" s="14" t="s">
        <v>31</v>
      </c>
      <c r="AX262" s="14" t="s">
        <v>77</v>
      </c>
      <c r="AY262" s="254" t="s">
        <v>140</v>
      </c>
    </row>
    <row r="263" s="12" customFormat="1" ht="22.8" customHeight="1">
      <c r="A263" s="12"/>
      <c r="B263" s="198"/>
      <c r="C263" s="199"/>
      <c r="D263" s="200" t="s">
        <v>68</v>
      </c>
      <c r="E263" s="212" t="s">
        <v>345</v>
      </c>
      <c r="F263" s="212" t="s">
        <v>346</v>
      </c>
      <c r="G263" s="199"/>
      <c r="H263" s="199"/>
      <c r="I263" s="202"/>
      <c r="J263" s="213">
        <f>BK263</f>
        <v>0</v>
      </c>
      <c r="K263" s="199"/>
      <c r="L263" s="204"/>
      <c r="M263" s="205"/>
      <c r="N263" s="206"/>
      <c r="O263" s="206"/>
      <c r="P263" s="207">
        <f>SUM(P264:P266)</f>
        <v>0</v>
      </c>
      <c r="Q263" s="206"/>
      <c r="R263" s="207">
        <f>SUM(R264:R266)</f>
        <v>0</v>
      </c>
      <c r="S263" s="206"/>
      <c r="T263" s="208">
        <f>SUM(T264:T266)</f>
        <v>0.0178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9" t="s">
        <v>83</v>
      </c>
      <c r="AT263" s="210" t="s">
        <v>68</v>
      </c>
      <c r="AU263" s="210" t="s">
        <v>77</v>
      </c>
      <c r="AY263" s="209" t="s">
        <v>140</v>
      </c>
      <c r="BK263" s="211">
        <f>SUM(BK264:BK266)</f>
        <v>0</v>
      </c>
    </row>
    <row r="264" s="2" customFormat="1" ht="24.15" customHeight="1">
      <c r="A264" s="40"/>
      <c r="B264" s="41"/>
      <c r="C264" s="214" t="s">
        <v>634</v>
      </c>
      <c r="D264" s="214" t="s">
        <v>143</v>
      </c>
      <c r="E264" s="215" t="s">
        <v>635</v>
      </c>
      <c r="F264" s="216" t="s">
        <v>636</v>
      </c>
      <c r="G264" s="217" t="s">
        <v>156</v>
      </c>
      <c r="H264" s="218">
        <v>2</v>
      </c>
      <c r="I264" s="219"/>
      <c r="J264" s="220">
        <f>ROUND(I264*H264,2)</f>
        <v>0</v>
      </c>
      <c r="K264" s="216" t="s">
        <v>147</v>
      </c>
      <c r="L264" s="46"/>
      <c r="M264" s="221" t="s">
        <v>19</v>
      </c>
      <c r="N264" s="222" t="s">
        <v>41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0.0088999999999999999</v>
      </c>
      <c r="T264" s="224">
        <f>S264*H264</f>
        <v>0.0178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209</v>
      </c>
      <c r="AT264" s="225" t="s">
        <v>143</v>
      </c>
      <c r="AU264" s="225" t="s">
        <v>83</v>
      </c>
      <c r="AY264" s="19" t="s">
        <v>140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83</v>
      </c>
      <c r="BK264" s="226">
        <f>ROUND(I264*H264,2)</f>
        <v>0</v>
      </c>
      <c r="BL264" s="19" t="s">
        <v>209</v>
      </c>
      <c r="BM264" s="225" t="s">
        <v>637</v>
      </c>
    </row>
    <row r="265" s="2" customFormat="1">
      <c r="A265" s="40"/>
      <c r="B265" s="41"/>
      <c r="C265" s="42"/>
      <c r="D265" s="227" t="s">
        <v>150</v>
      </c>
      <c r="E265" s="42"/>
      <c r="F265" s="228" t="s">
        <v>638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150</v>
      </c>
      <c r="AU265" s="19" t="s">
        <v>83</v>
      </c>
    </row>
    <row r="266" s="13" customFormat="1">
      <c r="A266" s="13"/>
      <c r="B266" s="232"/>
      <c r="C266" s="233"/>
      <c r="D266" s="234" t="s">
        <v>152</v>
      </c>
      <c r="E266" s="235" t="s">
        <v>19</v>
      </c>
      <c r="F266" s="236" t="s">
        <v>639</v>
      </c>
      <c r="G266" s="233"/>
      <c r="H266" s="237">
        <v>2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152</v>
      </c>
      <c r="AU266" s="243" t="s">
        <v>83</v>
      </c>
      <c r="AV266" s="13" t="s">
        <v>83</v>
      </c>
      <c r="AW266" s="13" t="s">
        <v>31</v>
      </c>
      <c r="AX266" s="13" t="s">
        <v>77</v>
      </c>
      <c r="AY266" s="243" t="s">
        <v>140</v>
      </c>
    </row>
    <row r="267" s="12" customFormat="1" ht="22.8" customHeight="1">
      <c r="A267" s="12"/>
      <c r="B267" s="198"/>
      <c r="C267" s="199"/>
      <c r="D267" s="200" t="s">
        <v>68</v>
      </c>
      <c r="E267" s="212" t="s">
        <v>640</v>
      </c>
      <c r="F267" s="212" t="s">
        <v>641</v>
      </c>
      <c r="G267" s="199"/>
      <c r="H267" s="199"/>
      <c r="I267" s="202"/>
      <c r="J267" s="213">
        <f>BK267</f>
        <v>0</v>
      </c>
      <c r="K267" s="199"/>
      <c r="L267" s="204"/>
      <c r="M267" s="205"/>
      <c r="N267" s="206"/>
      <c r="O267" s="206"/>
      <c r="P267" s="207">
        <f>SUM(P268:P274)</f>
        <v>0</v>
      </c>
      <c r="Q267" s="206"/>
      <c r="R267" s="207">
        <f>SUM(R268:R274)</f>
        <v>0.079500000000000001</v>
      </c>
      <c r="S267" s="206"/>
      <c r="T267" s="208">
        <f>SUM(T268:T274)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9" t="s">
        <v>83</v>
      </c>
      <c r="AT267" s="210" t="s">
        <v>68</v>
      </c>
      <c r="AU267" s="210" t="s">
        <v>77</v>
      </c>
      <c r="AY267" s="209" t="s">
        <v>140</v>
      </c>
      <c r="BK267" s="211">
        <f>SUM(BK268:BK274)</f>
        <v>0</v>
      </c>
    </row>
    <row r="268" s="2" customFormat="1" ht="24.15" customHeight="1">
      <c r="A268" s="40"/>
      <c r="B268" s="41"/>
      <c r="C268" s="214" t="s">
        <v>323</v>
      </c>
      <c r="D268" s="214" t="s">
        <v>143</v>
      </c>
      <c r="E268" s="215" t="s">
        <v>642</v>
      </c>
      <c r="F268" s="216" t="s">
        <v>643</v>
      </c>
      <c r="G268" s="217" t="s">
        <v>281</v>
      </c>
      <c r="H268" s="218">
        <v>4</v>
      </c>
      <c r="I268" s="219"/>
      <c r="J268" s="220">
        <f>ROUND(I268*H268,2)</f>
        <v>0</v>
      </c>
      <c r="K268" s="216" t="s">
        <v>147</v>
      </c>
      <c r="L268" s="46"/>
      <c r="M268" s="221" t="s">
        <v>19</v>
      </c>
      <c r="N268" s="222" t="s">
        <v>41</v>
      </c>
      <c r="O268" s="86"/>
      <c r="P268" s="223">
        <f>O268*H268</f>
        <v>0</v>
      </c>
      <c r="Q268" s="223">
        <v>0</v>
      </c>
      <c r="R268" s="223">
        <f>Q268*H268</f>
        <v>0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209</v>
      </c>
      <c r="AT268" s="225" t="s">
        <v>143</v>
      </c>
      <c r="AU268" s="225" t="s">
        <v>83</v>
      </c>
      <c r="AY268" s="19" t="s">
        <v>140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83</v>
      </c>
      <c r="BK268" s="226">
        <f>ROUND(I268*H268,2)</f>
        <v>0</v>
      </c>
      <c r="BL268" s="19" t="s">
        <v>209</v>
      </c>
      <c r="BM268" s="225" t="s">
        <v>644</v>
      </c>
    </row>
    <row r="269" s="2" customFormat="1">
      <c r="A269" s="40"/>
      <c r="B269" s="41"/>
      <c r="C269" s="42"/>
      <c r="D269" s="227" t="s">
        <v>150</v>
      </c>
      <c r="E269" s="42"/>
      <c r="F269" s="228" t="s">
        <v>645</v>
      </c>
      <c r="G269" s="42"/>
      <c r="H269" s="42"/>
      <c r="I269" s="229"/>
      <c r="J269" s="42"/>
      <c r="K269" s="42"/>
      <c r="L269" s="46"/>
      <c r="M269" s="230"/>
      <c r="N269" s="231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150</v>
      </c>
      <c r="AU269" s="19" t="s">
        <v>83</v>
      </c>
    </row>
    <row r="270" s="13" customFormat="1">
      <c r="A270" s="13"/>
      <c r="B270" s="232"/>
      <c r="C270" s="233"/>
      <c r="D270" s="234" t="s">
        <v>152</v>
      </c>
      <c r="E270" s="235" t="s">
        <v>19</v>
      </c>
      <c r="F270" s="236" t="s">
        <v>646</v>
      </c>
      <c r="G270" s="233"/>
      <c r="H270" s="237">
        <v>4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152</v>
      </c>
      <c r="AU270" s="243" t="s">
        <v>83</v>
      </c>
      <c r="AV270" s="13" t="s">
        <v>83</v>
      </c>
      <c r="AW270" s="13" t="s">
        <v>31</v>
      </c>
      <c r="AX270" s="13" t="s">
        <v>77</v>
      </c>
      <c r="AY270" s="243" t="s">
        <v>140</v>
      </c>
    </row>
    <row r="271" s="2" customFormat="1" ht="16.5" customHeight="1">
      <c r="A271" s="40"/>
      <c r="B271" s="41"/>
      <c r="C271" s="269" t="s">
        <v>647</v>
      </c>
      <c r="D271" s="269" t="s">
        <v>395</v>
      </c>
      <c r="E271" s="270" t="s">
        <v>648</v>
      </c>
      <c r="F271" s="271" t="s">
        <v>649</v>
      </c>
      <c r="G271" s="272" t="s">
        <v>281</v>
      </c>
      <c r="H271" s="273">
        <v>3</v>
      </c>
      <c r="I271" s="274"/>
      <c r="J271" s="275">
        <f>ROUND(I271*H271,2)</f>
        <v>0</v>
      </c>
      <c r="K271" s="271" t="s">
        <v>147</v>
      </c>
      <c r="L271" s="276"/>
      <c r="M271" s="277" t="s">
        <v>19</v>
      </c>
      <c r="N271" s="278" t="s">
        <v>41</v>
      </c>
      <c r="O271" s="86"/>
      <c r="P271" s="223">
        <f>O271*H271</f>
        <v>0</v>
      </c>
      <c r="Q271" s="223">
        <v>0.0195</v>
      </c>
      <c r="R271" s="223">
        <f>Q271*H271</f>
        <v>0.058499999999999996</v>
      </c>
      <c r="S271" s="223">
        <v>0</v>
      </c>
      <c r="T271" s="224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5" t="s">
        <v>385</v>
      </c>
      <c r="AT271" s="225" t="s">
        <v>395</v>
      </c>
      <c r="AU271" s="225" t="s">
        <v>83</v>
      </c>
      <c r="AY271" s="19" t="s">
        <v>140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9" t="s">
        <v>83</v>
      </c>
      <c r="BK271" s="226">
        <f>ROUND(I271*H271,2)</f>
        <v>0</v>
      </c>
      <c r="BL271" s="19" t="s">
        <v>209</v>
      </c>
      <c r="BM271" s="225" t="s">
        <v>650</v>
      </c>
    </row>
    <row r="272" s="2" customFormat="1" ht="16.5" customHeight="1">
      <c r="A272" s="40"/>
      <c r="B272" s="41"/>
      <c r="C272" s="269" t="s">
        <v>651</v>
      </c>
      <c r="D272" s="269" t="s">
        <v>395</v>
      </c>
      <c r="E272" s="270" t="s">
        <v>652</v>
      </c>
      <c r="F272" s="271" t="s">
        <v>653</v>
      </c>
      <c r="G272" s="272" t="s">
        <v>281</v>
      </c>
      <c r="H272" s="273">
        <v>1</v>
      </c>
      <c r="I272" s="274"/>
      <c r="J272" s="275">
        <f>ROUND(I272*H272,2)</f>
        <v>0</v>
      </c>
      <c r="K272" s="271" t="s">
        <v>147</v>
      </c>
      <c r="L272" s="276"/>
      <c r="M272" s="277" t="s">
        <v>19</v>
      </c>
      <c r="N272" s="278" t="s">
        <v>41</v>
      </c>
      <c r="O272" s="86"/>
      <c r="P272" s="223">
        <f>O272*H272</f>
        <v>0</v>
      </c>
      <c r="Q272" s="223">
        <v>0.021000000000000001</v>
      </c>
      <c r="R272" s="223">
        <f>Q272*H272</f>
        <v>0.021000000000000001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385</v>
      </c>
      <c r="AT272" s="225" t="s">
        <v>395</v>
      </c>
      <c r="AU272" s="225" t="s">
        <v>83</v>
      </c>
      <c r="AY272" s="19" t="s">
        <v>140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9" t="s">
        <v>83</v>
      </c>
      <c r="BK272" s="226">
        <f>ROUND(I272*H272,2)</f>
        <v>0</v>
      </c>
      <c r="BL272" s="19" t="s">
        <v>209</v>
      </c>
      <c r="BM272" s="225" t="s">
        <v>654</v>
      </c>
    </row>
    <row r="273" s="2" customFormat="1" ht="24.15" customHeight="1">
      <c r="A273" s="40"/>
      <c r="B273" s="41"/>
      <c r="C273" s="214" t="s">
        <v>655</v>
      </c>
      <c r="D273" s="214" t="s">
        <v>143</v>
      </c>
      <c r="E273" s="215" t="s">
        <v>656</v>
      </c>
      <c r="F273" s="216" t="s">
        <v>657</v>
      </c>
      <c r="G273" s="217" t="s">
        <v>244</v>
      </c>
      <c r="H273" s="218">
        <v>0.080000000000000002</v>
      </c>
      <c r="I273" s="219"/>
      <c r="J273" s="220">
        <f>ROUND(I273*H273,2)</f>
        <v>0</v>
      </c>
      <c r="K273" s="216" t="s">
        <v>147</v>
      </c>
      <c r="L273" s="46"/>
      <c r="M273" s="221" t="s">
        <v>19</v>
      </c>
      <c r="N273" s="222" t="s">
        <v>41</v>
      </c>
      <c r="O273" s="86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209</v>
      </c>
      <c r="AT273" s="225" t="s">
        <v>143</v>
      </c>
      <c r="AU273" s="225" t="s">
        <v>83</v>
      </c>
      <c r="AY273" s="19" t="s">
        <v>140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83</v>
      </c>
      <c r="BK273" s="226">
        <f>ROUND(I273*H273,2)</f>
        <v>0</v>
      </c>
      <c r="BL273" s="19" t="s">
        <v>209</v>
      </c>
      <c r="BM273" s="225" t="s">
        <v>658</v>
      </c>
    </row>
    <row r="274" s="2" customFormat="1">
      <c r="A274" s="40"/>
      <c r="B274" s="41"/>
      <c r="C274" s="42"/>
      <c r="D274" s="227" t="s">
        <v>150</v>
      </c>
      <c r="E274" s="42"/>
      <c r="F274" s="228" t="s">
        <v>659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150</v>
      </c>
      <c r="AU274" s="19" t="s">
        <v>83</v>
      </c>
    </row>
    <row r="275" s="12" customFormat="1" ht="22.8" customHeight="1">
      <c r="A275" s="12"/>
      <c r="B275" s="198"/>
      <c r="C275" s="199"/>
      <c r="D275" s="200" t="s">
        <v>68</v>
      </c>
      <c r="E275" s="212" t="s">
        <v>660</v>
      </c>
      <c r="F275" s="212" t="s">
        <v>661</v>
      </c>
      <c r="G275" s="199"/>
      <c r="H275" s="199"/>
      <c r="I275" s="202"/>
      <c r="J275" s="213">
        <f>BK275</f>
        <v>0</v>
      </c>
      <c r="K275" s="199"/>
      <c r="L275" s="204"/>
      <c r="M275" s="205"/>
      <c r="N275" s="206"/>
      <c r="O275" s="206"/>
      <c r="P275" s="207">
        <f>SUM(P276:P298)</f>
        <v>0</v>
      </c>
      <c r="Q275" s="206"/>
      <c r="R275" s="207">
        <f>SUM(R276:R298)</f>
        <v>0.83977360000000001</v>
      </c>
      <c r="S275" s="206"/>
      <c r="T275" s="208">
        <f>SUM(T276:T298)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9" t="s">
        <v>83</v>
      </c>
      <c r="AT275" s="210" t="s">
        <v>68</v>
      </c>
      <c r="AU275" s="210" t="s">
        <v>77</v>
      </c>
      <c r="AY275" s="209" t="s">
        <v>140</v>
      </c>
      <c r="BK275" s="211">
        <f>SUM(BK276:BK298)</f>
        <v>0</v>
      </c>
    </row>
    <row r="276" s="2" customFormat="1" ht="16.5" customHeight="1">
      <c r="A276" s="40"/>
      <c r="B276" s="41"/>
      <c r="C276" s="214" t="s">
        <v>662</v>
      </c>
      <c r="D276" s="214" t="s">
        <v>143</v>
      </c>
      <c r="E276" s="215" t="s">
        <v>663</v>
      </c>
      <c r="F276" s="216" t="s">
        <v>664</v>
      </c>
      <c r="G276" s="217" t="s">
        <v>156</v>
      </c>
      <c r="H276" s="218">
        <v>19.98</v>
      </c>
      <c r="I276" s="219"/>
      <c r="J276" s="220">
        <f>ROUND(I276*H276,2)</f>
        <v>0</v>
      </c>
      <c r="K276" s="216" t="s">
        <v>147</v>
      </c>
      <c r="L276" s="46"/>
      <c r="M276" s="221" t="s">
        <v>19</v>
      </c>
      <c r="N276" s="222" t="s">
        <v>41</v>
      </c>
      <c r="O276" s="86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209</v>
      </c>
      <c r="AT276" s="225" t="s">
        <v>143</v>
      </c>
      <c r="AU276" s="225" t="s">
        <v>83</v>
      </c>
      <c r="AY276" s="19" t="s">
        <v>140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83</v>
      </c>
      <c r="BK276" s="226">
        <f>ROUND(I276*H276,2)</f>
        <v>0</v>
      </c>
      <c r="BL276" s="19" t="s">
        <v>209</v>
      </c>
      <c r="BM276" s="225" t="s">
        <v>665</v>
      </c>
    </row>
    <row r="277" s="2" customFormat="1">
      <c r="A277" s="40"/>
      <c r="B277" s="41"/>
      <c r="C277" s="42"/>
      <c r="D277" s="227" t="s">
        <v>150</v>
      </c>
      <c r="E277" s="42"/>
      <c r="F277" s="228" t="s">
        <v>666</v>
      </c>
      <c r="G277" s="42"/>
      <c r="H277" s="42"/>
      <c r="I277" s="229"/>
      <c r="J277" s="42"/>
      <c r="K277" s="42"/>
      <c r="L277" s="46"/>
      <c r="M277" s="230"/>
      <c r="N277" s="231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150</v>
      </c>
      <c r="AU277" s="19" t="s">
        <v>83</v>
      </c>
    </row>
    <row r="278" s="13" customFormat="1">
      <c r="A278" s="13"/>
      <c r="B278" s="232"/>
      <c r="C278" s="233"/>
      <c r="D278" s="234" t="s">
        <v>152</v>
      </c>
      <c r="E278" s="235" t="s">
        <v>19</v>
      </c>
      <c r="F278" s="236" t="s">
        <v>667</v>
      </c>
      <c r="G278" s="233"/>
      <c r="H278" s="237">
        <v>19.98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152</v>
      </c>
      <c r="AU278" s="243" t="s">
        <v>83</v>
      </c>
      <c r="AV278" s="13" t="s">
        <v>83</v>
      </c>
      <c r="AW278" s="13" t="s">
        <v>31</v>
      </c>
      <c r="AX278" s="13" t="s">
        <v>77</v>
      </c>
      <c r="AY278" s="243" t="s">
        <v>140</v>
      </c>
    </row>
    <row r="279" s="2" customFormat="1" ht="16.5" customHeight="1">
      <c r="A279" s="40"/>
      <c r="B279" s="41"/>
      <c r="C279" s="214" t="s">
        <v>668</v>
      </c>
      <c r="D279" s="214" t="s">
        <v>143</v>
      </c>
      <c r="E279" s="215" t="s">
        <v>669</v>
      </c>
      <c r="F279" s="216" t="s">
        <v>670</v>
      </c>
      <c r="G279" s="217" t="s">
        <v>156</v>
      </c>
      <c r="H279" s="218">
        <v>19.98</v>
      </c>
      <c r="I279" s="219"/>
      <c r="J279" s="220">
        <f>ROUND(I279*H279,2)</f>
        <v>0</v>
      </c>
      <c r="K279" s="216" t="s">
        <v>147</v>
      </c>
      <c r="L279" s="46"/>
      <c r="M279" s="221" t="s">
        <v>19</v>
      </c>
      <c r="N279" s="222" t="s">
        <v>41</v>
      </c>
      <c r="O279" s="86"/>
      <c r="P279" s="223">
        <f>O279*H279</f>
        <v>0</v>
      </c>
      <c r="Q279" s="223">
        <v>0.00029999999999999997</v>
      </c>
      <c r="R279" s="223">
        <f>Q279*H279</f>
        <v>0.0059939999999999993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209</v>
      </c>
      <c r="AT279" s="225" t="s">
        <v>143</v>
      </c>
      <c r="AU279" s="225" t="s">
        <v>83</v>
      </c>
      <c r="AY279" s="19" t="s">
        <v>140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83</v>
      </c>
      <c r="BK279" s="226">
        <f>ROUND(I279*H279,2)</f>
        <v>0</v>
      </c>
      <c r="BL279" s="19" t="s">
        <v>209</v>
      </c>
      <c r="BM279" s="225" t="s">
        <v>671</v>
      </c>
    </row>
    <row r="280" s="2" customFormat="1">
      <c r="A280" s="40"/>
      <c r="B280" s="41"/>
      <c r="C280" s="42"/>
      <c r="D280" s="227" t="s">
        <v>150</v>
      </c>
      <c r="E280" s="42"/>
      <c r="F280" s="228" t="s">
        <v>672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150</v>
      </c>
      <c r="AU280" s="19" t="s">
        <v>83</v>
      </c>
    </row>
    <row r="281" s="13" customFormat="1">
      <c r="A281" s="13"/>
      <c r="B281" s="232"/>
      <c r="C281" s="233"/>
      <c r="D281" s="234" t="s">
        <v>152</v>
      </c>
      <c r="E281" s="235" t="s">
        <v>19</v>
      </c>
      <c r="F281" s="236" t="s">
        <v>667</v>
      </c>
      <c r="G281" s="233"/>
      <c r="H281" s="237">
        <v>19.98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152</v>
      </c>
      <c r="AU281" s="243" t="s">
        <v>83</v>
      </c>
      <c r="AV281" s="13" t="s">
        <v>83</v>
      </c>
      <c r="AW281" s="13" t="s">
        <v>31</v>
      </c>
      <c r="AX281" s="13" t="s">
        <v>77</v>
      </c>
      <c r="AY281" s="243" t="s">
        <v>140</v>
      </c>
    </row>
    <row r="282" s="2" customFormat="1" ht="21.75" customHeight="1">
      <c r="A282" s="40"/>
      <c r="B282" s="41"/>
      <c r="C282" s="214" t="s">
        <v>673</v>
      </c>
      <c r="D282" s="214" t="s">
        <v>143</v>
      </c>
      <c r="E282" s="215" t="s">
        <v>674</v>
      </c>
      <c r="F282" s="216" t="s">
        <v>675</v>
      </c>
      <c r="G282" s="217" t="s">
        <v>156</v>
      </c>
      <c r="H282" s="218">
        <v>19.98</v>
      </c>
      <c r="I282" s="219"/>
      <c r="J282" s="220">
        <f>ROUND(I282*H282,2)</f>
        <v>0</v>
      </c>
      <c r="K282" s="216" t="s">
        <v>147</v>
      </c>
      <c r="L282" s="46"/>
      <c r="M282" s="221" t="s">
        <v>19</v>
      </c>
      <c r="N282" s="222" t="s">
        <v>41</v>
      </c>
      <c r="O282" s="86"/>
      <c r="P282" s="223">
        <f>O282*H282</f>
        <v>0</v>
      </c>
      <c r="Q282" s="223">
        <v>0.0044999999999999997</v>
      </c>
      <c r="R282" s="223">
        <f>Q282*H282</f>
        <v>0.08990999999999999</v>
      </c>
      <c r="S282" s="223">
        <v>0</v>
      </c>
      <c r="T282" s="22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209</v>
      </c>
      <c r="AT282" s="225" t="s">
        <v>143</v>
      </c>
      <c r="AU282" s="225" t="s">
        <v>83</v>
      </c>
      <c r="AY282" s="19" t="s">
        <v>140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83</v>
      </c>
      <c r="BK282" s="226">
        <f>ROUND(I282*H282,2)</f>
        <v>0</v>
      </c>
      <c r="BL282" s="19" t="s">
        <v>209</v>
      </c>
      <c r="BM282" s="225" t="s">
        <v>676</v>
      </c>
    </row>
    <row r="283" s="2" customFormat="1">
      <c r="A283" s="40"/>
      <c r="B283" s="41"/>
      <c r="C283" s="42"/>
      <c r="D283" s="227" t="s">
        <v>150</v>
      </c>
      <c r="E283" s="42"/>
      <c r="F283" s="228" t="s">
        <v>677</v>
      </c>
      <c r="G283" s="42"/>
      <c r="H283" s="42"/>
      <c r="I283" s="229"/>
      <c r="J283" s="42"/>
      <c r="K283" s="42"/>
      <c r="L283" s="46"/>
      <c r="M283" s="230"/>
      <c r="N283" s="231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150</v>
      </c>
      <c r="AU283" s="19" t="s">
        <v>83</v>
      </c>
    </row>
    <row r="284" s="13" customFormat="1">
      <c r="A284" s="13"/>
      <c r="B284" s="232"/>
      <c r="C284" s="233"/>
      <c r="D284" s="234" t="s">
        <v>152</v>
      </c>
      <c r="E284" s="235" t="s">
        <v>19</v>
      </c>
      <c r="F284" s="236" t="s">
        <v>667</v>
      </c>
      <c r="G284" s="233"/>
      <c r="H284" s="237">
        <v>19.98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152</v>
      </c>
      <c r="AU284" s="243" t="s">
        <v>83</v>
      </c>
      <c r="AV284" s="13" t="s">
        <v>83</v>
      </c>
      <c r="AW284" s="13" t="s">
        <v>31</v>
      </c>
      <c r="AX284" s="13" t="s">
        <v>77</v>
      </c>
      <c r="AY284" s="243" t="s">
        <v>140</v>
      </c>
    </row>
    <row r="285" s="2" customFormat="1" ht="24.15" customHeight="1">
      <c r="A285" s="40"/>
      <c r="B285" s="41"/>
      <c r="C285" s="214" t="s">
        <v>678</v>
      </c>
      <c r="D285" s="214" t="s">
        <v>143</v>
      </c>
      <c r="E285" s="215" t="s">
        <v>679</v>
      </c>
      <c r="F285" s="216" t="s">
        <v>680</v>
      </c>
      <c r="G285" s="217" t="s">
        <v>156</v>
      </c>
      <c r="H285" s="218">
        <v>19.98</v>
      </c>
      <c r="I285" s="219"/>
      <c r="J285" s="220">
        <f>ROUND(I285*H285,2)</f>
        <v>0</v>
      </c>
      <c r="K285" s="216" t="s">
        <v>147</v>
      </c>
      <c r="L285" s="46"/>
      <c r="M285" s="221" t="s">
        <v>19</v>
      </c>
      <c r="N285" s="222" t="s">
        <v>41</v>
      </c>
      <c r="O285" s="86"/>
      <c r="P285" s="223">
        <f>O285*H285</f>
        <v>0</v>
      </c>
      <c r="Q285" s="223">
        <v>0.0090900000000000009</v>
      </c>
      <c r="R285" s="223">
        <f>Q285*H285</f>
        <v>0.18161820000000001</v>
      </c>
      <c r="S285" s="223">
        <v>0</v>
      </c>
      <c r="T285" s="224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5" t="s">
        <v>209</v>
      </c>
      <c r="AT285" s="225" t="s">
        <v>143</v>
      </c>
      <c r="AU285" s="225" t="s">
        <v>83</v>
      </c>
      <c r="AY285" s="19" t="s">
        <v>140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9" t="s">
        <v>83</v>
      </c>
      <c r="BK285" s="226">
        <f>ROUND(I285*H285,2)</f>
        <v>0</v>
      </c>
      <c r="BL285" s="19" t="s">
        <v>209</v>
      </c>
      <c r="BM285" s="225" t="s">
        <v>681</v>
      </c>
    </row>
    <row r="286" s="2" customFormat="1">
      <c r="A286" s="40"/>
      <c r="B286" s="41"/>
      <c r="C286" s="42"/>
      <c r="D286" s="227" t="s">
        <v>150</v>
      </c>
      <c r="E286" s="42"/>
      <c r="F286" s="228" t="s">
        <v>682</v>
      </c>
      <c r="G286" s="42"/>
      <c r="H286" s="42"/>
      <c r="I286" s="229"/>
      <c r="J286" s="42"/>
      <c r="K286" s="42"/>
      <c r="L286" s="46"/>
      <c r="M286" s="230"/>
      <c r="N286" s="231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150</v>
      </c>
      <c r="AU286" s="19" t="s">
        <v>83</v>
      </c>
    </row>
    <row r="287" s="13" customFormat="1">
      <c r="A287" s="13"/>
      <c r="B287" s="232"/>
      <c r="C287" s="233"/>
      <c r="D287" s="234" t="s">
        <v>152</v>
      </c>
      <c r="E287" s="235" t="s">
        <v>19</v>
      </c>
      <c r="F287" s="236" t="s">
        <v>667</v>
      </c>
      <c r="G287" s="233"/>
      <c r="H287" s="237">
        <v>19.98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152</v>
      </c>
      <c r="AU287" s="243" t="s">
        <v>83</v>
      </c>
      <c r="AV287" s="13" t="s">
        <v>83</v>
      </c>
      <c r="AW287" s="13" t="s">
        <v>31</v>
      </c>
      <c r="AX287" s="13" t="s">
        <v>77</v>
      </c>
      <c r="AY287" s="243" t="s">
        <v>140</v>
      </c>
    </row>
    <row r="288" s="2" customFormat="1" ht="21.75" customHeight="1">
      <c r="A288" s="40"/>
      <c r="B288" s="41"/>
      <c r="C288" s="269" t="s">
        <v>683</v>
      </c>
      <c r="D288" s="269" t="s">
        <v>395</v>
      </c>
      <c r="E288" s="270" t="s">
        <v>684</v>
      </c>
      <c r="F288" s="271" t="s">
        <v>685</v>
      </c>
      <c r="G288" s="272" t="s">
        <v>156</v>
      </c>
      <c r="H288" s="273">
        <v>22.977</v>
      </c>
      <c r="I288" s="274"/>
      <c r="J288" s="275">
        <f>ROUND(I288*H288,2)</f>
        <v>0</v>
      </c>
      <c r="K288" s="271" t="s">
        <v>147</v>
      </c>
      <c r="L288" s="276"/>
      <c r="M288" s="277" t="s">
        <v>19</v>
      </c>
      <c r="N288" s="278" t="s">
        <v>41</v>
      </c>
      <c r="O288" s="86"/>
      <c r="P288" s="223">
        <f>O288*H288</f>
        <v>0</v>
      </c>
      <c r="Q288" s="223">
        <v>0.021999999999999999</v>
      </c>
      <c r="R288" s="223">
        <f>Q288*H288</f>
        <v>0.505494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385</v>
      </c>
      <c r="AT288" s="225" t="s">
        <v>395</v>
      </c>
      <c r="AU288" s="225" t="s">
        <v>83</v>
      </c>
      <c r="AY288" s="19" t="s">
        <v>140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83</v>
      </c>
      <c r="BK288" s="226">
        <f>ROUND(I288*H288,2)</f>
        <v>0</v>
      </c>
      <c r="BL288" s="19" t="s">
        <v>209</v>
      </c>
      <c r="BM288" s="225" t="s">
        <v>686</v>
      </c>
    </row>
    <row r="289" s="13" customFormat="1">
      <c r="A289" s="13"/>
      <c r="B289" s="232"/>
      <c r="C289" s="233"/>
      <c r="D289" s="234" t="s">
        <v>152</v>
      </c>
      <c r="E289" s="233"/>
      <c r="F289" s="236" t="s">
        <v>687</v>
      </c>
      <c r="G289" s="233"/>
      <c r="H289" s="237">
        <v>22.977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152</v>
      </c>
      <c r="AU289" s="243" t="s">
        <v>83</v>
      </c>
      <c r="AV289" s="13" t="s">
        <v>83</v>
      </c>
      <c r="AW289" s="13" t="s">
        <v>4</v>
      </c>
      <c r="AX289" s="13" t="s">
        <v>77</v>
      </c>
      <c r="AY289" s="243" t="s">
        <v>140</v>
      </c>
    </row>
    <row r="290" s="2" customFormat="1" ht="16.5" customHeight="1">
      <c r="A290" s="40"/>
      <c r="B290" s="41"/>
      <c r="C290" s="214" t="s">
        <v>688</v>
      </c>
      <c r="D290" s="214" t="s">
        <v>143</v>
      </c>
      <c r="E290" s="215" t="s">
        <v>689</v>
      </c>
      <c r="F290" s="216" t="s">
        <v>690</v>
      </c>
      <c r="G290" s="217" t="s">
        <v>185</v>
      </c>
      <c r="H290" s="218">
        <v>39.969999999999999</v>
      </c>
      <c r="I290" s="219"/>
      <c r="J290" s="220">
        <f>ROUND(I290*H290,2)</f>
        <v>0</v>
      </c>
      <c r="K290" s="216" t="s">
        <v>147</v>
      </c>
      <c r="L290" s="46"/>
      <c r="M290" s="221" t="s">
        <v>19</v>
      </c>
      <c r="N290" s="222" t="s">
        <v>41</v>
      </c>
      <c r="O290" s="86"/>
      <c r="P290" s="223">
        <f>O290*H290</f>
        <v>0</v>
      </c>
      <c r="Q290" s="223">
        <v>0.00142</v>
      </c>
      <c r="R290" s="223">
        <f>Q290*H290</f>
        <v>0.0567574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209</v>
      </c>
      <c r="AT290" s="225" t="s">
        <v>143</v>
      </c>
      <c r="AU290" s="225" t="s">
        <v>83</v>
      </c>
      <c r="AY290" s="19" t="s">
        <v>140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83</v>
      </c>
      <c r="BK290" s="226">
        <f>ROUND(I290*H290,2)</f>
        <v>0</v>
      </c>
      <c r="BL290" s="19" t="s">
        <v>209</v>
      </c>
      <c r="BM290" s="225" t="s">
        <v>691</v>
      </c>
    </row>
    <row r="291" s="2" customFormat="1">
      <c r="A291" s="40"/>
      <c r="B291" s="41"/>
      <c r="C291" s="42"/>
      <c r="D291" s="227" t="s">
        <v>150</v>
      </c>
      <c r="E291" s="42"/>
      <c r="F291" s="228" t="s">
        <v>692</v>
      </c>
      <c r="G291" s="42"/>
      <c r="H291" s="42"/>
      <c r="I291" s="229"/>
      <c r="J291" s="42"/>
      <c r="K291" s="42"/>
      <c r="L291" s="46"/>
      <c r="M291" s="230"/>
      <c r="N291" s="231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150</v>
      </c>
      <c r="AU291" s="19" t="s">
        <v>83</v>
      </c>
    </row>
    <row r="292" s="13" customFormat="1">
      <c r="A292" s="13"/>
      <c r="B292" s="232"/>
      <c r="C292" s="233"/>
      <c r="D292" s="234" t="s">
        <v>152</v>
      </c>
      <c r="E292" s="235" t="s">
        <v>19</v>
      </c>
      <c r="F292" s="236" t="s">
        <v>693</v>
      </c>
      <c r="G292" s="233"/>
      <c r="H292" s="237">
        <v>17.789999999999999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152</v>
      </c>
      <c r="AU292" s="243" t="s">
        <v>83</v>
      </c>
      <c r="AV292" s="13" t="s">
        <v>83</v>
      </c>
      <c r="AW292" s="13" t="s">
        <v>31</v>
      </c>
      <c r="AX292" s="13" t="s">
        <v>69</v>
      </c>
      <c r="AY292" s="243" t="s">
        <v>140</v>
      </c>
    </row>
    <row r="293" s="13" customFormat="1">
      <c r="A293" s="13"/>
      <c r="B293" s="232"/>
      <c r="C293" s="233"/>
      <c r="D293" s="234" t="s">
        <v>152</v>
      </c>
      <c r="E293" s="235" t="s">
        <v>19</v>
      </c>
      <c r="F293" s="236" t="s">
        <v>694</v>
      </c>
      <c r="G293" s="233"/>
      <c r="H293" s="237">
        <v>6.6399999999999997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152</v>
      </c>
      <c r="AU293" s="243" t="s">
        <v>83</v>
      </c>
      <c r="AV293" s="13" t="s">
        <v>83</v>
      </c>
      <c r="AW293" s="13" t="s">
        <v>31</v>
      </c>
      <c r="AX293" s="13" t="s">
        <v>69</v>
      </c>
      <c r="AY293" s="243" t="s">
        <v>140</v>
      </c>
    </row>
    <row r="294" s="13" customFormat="1">
      <c r="A294" s="13"/>
      <c r="B294" s="232"/>
      <c r="C294" s="233"/>
      <c r="D294" s="234" t="s">
        <v>152</v>
      </c>
      <c r="E294" s="235" t="s">
        <v>19</v>
      </c>
      <c r="F294" s="236" t="s">
        <v>695</v>
      </c>
      <c r="G294" s="233"/>
      <c r="H294" s="237">
        <v>10.539999999999999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152</v>
      </c>
      <c r="AU294" s="243" t="s">
        <v>83</v>
      </c>
      <c r="AV294" s="13" t="s">
        <v>83</v>
      </c>
      <c r="AW294" s="13" t="s">
        <v>31</v>
      </c>
      <c r="AX294" s="13" t="s">
        <v>69</v>
      </c>
      <c r="AY294" s="243" t="s">
        <v>140</v>
      </c>
    </row>
    <row r="295" s="13" customFormat="1">
      <c r="A295" s="13"/>
      <c r="B295" s="232"/>
      <c r="C295" s="233"/>
      <c r="D295" s="234" t="s">
        <v>152</v>
      </c>
      <c r="E295" s="235" t="s">
        <v>19</v>
      </c>
      <c r="F295" s="236" t="s">
        <v>696</v>
      </c>
      <c r="G295" s="233"/>
      <c r="H295" s="237">
        <v>5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152</v>
      </c>
      <c r="AU295" s="243" t="s">
        <v>83</v>
      </c>
      <c r="AV295" s="13" t="s">
        <v>83</v>
      </c>
      <c r="AW295" s="13" t="s">
        <v>31</v>
      </c>
      <c r="AX295" s="13" t="s">
        <v>69</v>
      </c>
      <c r="AY295" s="243" t="s">
        <v>140</v>
      </c>
    </row>
    <row r="296" s="14" customFormat="1">
      <c r="A296" s="14"/>
      <c r="B296" s="244"/>
      <c r="C296" s="245"/>
      <c r="D296" s="234" t="s">
        <v>152</v>
      </c>
      <c r="E296" s="246" t="s">
        <v>19</v>
      </c>
      <c r="F296" s="247" t="s">
        <v>169</v>
      </c>
      <c r="G296" s="245"/>
      <c r="H296" s="248">
        <v>39.969999999999999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152</v>
      </c>
      <c r="AU296" s="254" t="s">
        <v>83</v>
      </c>
      <c r="AV296" s="14" t="s">
        <v>148</v>
      </c>
      <c r="AW296" s="14" t="s">
        <v>31</v>
      </c>
      <c r="AX296" s="14" t="s">
        <v>77</v>
      </c>
      <c r="AY296" s="254" t="s">
        <v>140</v>
      </c>
    </row>
    <row r="297" s="2" customFormat="1" ht="24.15" customHeight="1">
      <c r="A297" s="40"/>
      <c r="B297" s="41"/>
      <c r="C297" s="214" t="s">
        <v>697</v>
      </c>
      <c r="D297" s="214" t="s">
        <v>143</v>
      </c>
      <c r="E297" s="215" t="s">
        <v>698</v>
      </c>
      <c r="F297" s="216" t="s">
        <v>699</v>
      </c>
      <c r="G297" s="217" t="s">
        <v>244</v>
      </c>
      <c r="H297" s="218">
        <v>0.83999999999999997</v>
      </c>
      <c r="I297" s="219"/>
      <c r="J297" s="220">
        <f>ROUND(I297*H297,2)</f>
        <v>0</v>
      </c>
      <c r="K297" s="216" t="s">
        <v>147</v>
      </c>
      <c r="L297" s="46"/>
      <c r="M297" s="221" t="s">
        <v>19</v>
      </c>
      <c r="N297" s="222" t="s">
        <v>41</v>
      </c>
      <c r="O297" s="86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209</v>
      </c>
      <c r="AT297" s="225" t="s">
        <v>143</v>
      </c>
      <c r="AU297" s="225" t="s">
        <v>83</v>
      </c>
      <c r="AY297" s="19" t="s">
        <v>140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83</v>
      </c>
      <c r="BK297" s="226">
        <f>ROUND(I297*H297,2)</f>
        <v>0</v>
      </c>
      <c r="BL297" s="19" t="s">
        <v>209</v>
      </c>
      <c r="BM297" s="225" t="s">
        <v>700</v>
      </c>
    </row>
    <row r="298" s="2" customFormat="1">
      <c r="A298" s="40"/>
      <c r="B298" s="41"/>
      <c r="C298" s="42"/>
      <c r="D298" s="227" t="s">
        <v>150</v>
      </c>
      <c r="E298" s="42"/>
      <c r="F298" s="228" t="s">
        <v>701</v>
      </c>
      <c r="G298" s="42"/>
      <c r="H298" s="42"/>
      <c r="I298" s="229"/>
      <c r="J298" s="42"/>
      <c r="K298" s="42"/>
      <c r="L298" s="46"/>
      <c r="M298" s="230"/>
      <c r="N298" s="231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150</v>
      </c>
      <c r="AU298" s="19" t="s">
        <v>83</v>
      </c>
    </row>
    <row r="299" s="12" customFormat="1" ht="22.8" customHeight="1">
      <c r="A299" s="12"/>
      <c r="B299" s="198"/>
      <c r="C299" s="199"/>
      <c r="D299" s="200" t="s">
        <v>68</v>
      </c>
      <c r="E299" s="212" t="s">
        <v>702</v>
      </c>
      <c r="F299" s="212" t="s">
        <v>703</v>
      </c>
      <c r="G299" s="199"/>
      <c r="H299" s="199"/>
      <c r="I299" s="202"/>
      <c r="J299" s="213">
        <f>BK299</f>
        <v>0</v>
      </c>
      <c r="K299" s="199"/>
      <c r="L299" s="204"/>
      <c r="M299" s="205"/>
      <c r="N299" s="206"/>
      <c r="O299" s="206"/>
      <c r="P299" s="207">
        <f>SUM(P300:P312)</f>
        <v>0</v>
      </c>
      <c r="Q299" s="206"/>
      <c r="R299" s="207">
        <f>SUM(R300:R312)</f>
        <v>0.706125</v>
      </c>
      <c r="S299" s="206"/>
      <c r="T299" s="208">
        <f>SUM(T300:T312)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9" t="s">
        <v>83</v>
      </c>
      <c r="AT299" s="210" t="s">
        <v>68</v>
      </c>
      <c r="AU299" s="210" t="s">
        <v>77</v>
      </c>
      <c r="AY299" s="209" t="s">
        <v>140</v>
      </c>
      <c r="BK299" s="211">
        <f>SUM(BK300:BK312)</f>
        <v>0</v>
      </c>
    </row>
    <row r="300" s="2" customFormat="1" ht="16.5" customHeight="1">
      <c r="A300" s="40"/>
      <c r="B300" s="41"/>
      <c r="C300" s="214" t="s">
        <v>704</v>
      </c>
      <c r="D300" s="214" t="s">
        <v>143</v>
      </c>
      <c r="E300" s="215" t="s">
        <v>705</v>
      </c>
      <c r="F300" s="216" t="s">
        <v>706</v>
      </c>
      <c r="G300" s="217" t="s">
        <v>156</v>
      </c>
      <c r="H300" s="218">
        <v>64.310000000000002</v>
      </c>
      <c r="I300" s="219"/>
      <c r="J300" s="220">
        <f>ROUND(I300*H300,2)</f>
        <v>0</v>
      </c>
      <c r="K300" s="216" t="s">
        <v>147</v>
      </c>
      <c r="L300" s="46"/>
      <c r="M300" s="221" t="s">
        <v>19</v>
      </c>
      <c r="N300" s="222" t="s">
        <v>41</v>
      </c>
      <c r="O300" s="86"/>
      <c r="P300" s="223">
        <f>O300*H300</f>
        <v>0</v>
      </c>
      <c r="Q300" s="223">
        <v>0</v>
      </c>
      <c r="R300" s="223">
        <f>Q300*H300</f>
        <v>0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209</v>
      </c>
      <c r="AT300" s="225" t="s">
        <v>143</v>
      </c>
      <c r="AU300" s="225" t="s">
        <v>83</v>
      </c>
      <c r="AY300" s="19" t="s">
        <v>140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83</v>
      </c>
      <c r="BK300" s="226">
        <f>ROUND(I300*H300,2)</f>
        <v>0</v>
      </c>
      <c r="BL300" s="19" t="s">
        <v>209</v>
      </c>
      <c r="BM300" s="225" t="s">
        <v>707</v>
      </c>
    </row>
    <row r="301" s="2" customFormat="1">
      <c r="A301" s="40"/>
      <c r="B301" s="41"/>
      <c r="C301" s="42"/>
      <c r="D301" s="227" t="s">
        <v>150</v>
      </c>
      <c r="E301" s="42"/>
      <c r="F301" s="228" t="s">
        <v>708</v>
      </c>
      <c r="G301" s="42"/>
      <c r="H301" s="42"/>
      <c r="I301" s="229"/>
      <c r="J301" s="42"/>
      <c r="K301" s="42"/>
      <c r="L301" s="46"/>
      <c r="M301" s="230"/>
      <c r="N301" s="231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150</v>
      </c>
      <c r="AU301" s="19" t="s">
        <v>83</v>
      </c>
    </row>
    <row r="302" s="13" customFormat="1">
      <c r="A302" s="13"/>
      <c r="B302" s="232"/>
      <c r="C302" s="233"/>
      <c r="D302" s="234" t="s">
        <v>152</v>
      </c>
      <c r="E302" s="235" t="s">
        <v>19</v>
      </c>
      <c r="F302" s="236" t="s">
        <v>335</v>
      </c>
      <c r="G302" s="233"/>
      <c r="H302" s="237">
        <v>64.310000000000002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152</v>
      </c>
      <c r="AU302" s="243" t="s">
        <v>83</v>
      </c>
      <c r="AV302" s="13" t="s">
        <v>83</v>
      </c>
      <c r="AW302" s="13" t="s">
        <v>31</v>
      </c>
      <c r="AX302" s="13" t="s">
        <v>77</v>
      </c>
      <c r="AY302" s="243" t="s">
        <v>140</v>
      </c>
    </row>
    <row r="303" s="2" customFormat="1" ht="24.15" customHeight="1">
      <c r="A303" s="40"/>
      <c r="B303" s="41"/>
      <c r="C303" s="214" t="s">
        <v>709</v>
      </c>
      <c r="D303" s="214" t="s">
        <v>143</v>
      </c>
      <c r="E303" s="215" t="s">
        <v>710</v>
      </c>
      <c r="F303" s="216" t="s">
        <v>711</v>
      </c>
      <c r="G303" s="217" t="s">
        <v>156</v>
      </c>
      <c r="H303" s="218">
        <v>64.310000000000002</v>
      </c>
      <c r="I303" s="219"/>
      <c r="J303" s="220">
        <f>ROUND(I303*H303,2)</f>
        <v>0</v>
      </c>
      <c r="K303" s="216" t="s">
        <v>147</v>
      </c>
      <c r="L303" s="46"/>
      <c r="M303" s="221" t="s">
        <v>19</v>
      </c>
      <c r="N303" s="222" t="s">
        <v>41</v>
      </c>
      <c r="O303" s="86"/>
      <c r="P303" s="223">
        <f>O303*H303</f>
        <v>0</v>
      </c>
      <c r="Q303" s="223">
        <v>0.0044999999999999997</v>
      </c>
      <c r="R303" s="223">
        <f>Q303*H303</f>
        <v>0.28939500000000001</v>
      </c>
      <c r="S303" s="223">
        <v>0</v>
      </c>
      <c r="T303" s="22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209</v>
      </c>
      <c r="AT303" s="225" t="s">
        <v>143</v>
      </c>
      <c r="AU303" s="225" t="s">
        <v>83</v>
      </c>
      <c r="AY303" s="19" t="s">
        <v>140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9" t="s">
        <v>83</v>
      </c>
      <c r="BK303" s="226">
        <f>ROUND(I303*H303,2)</f>
        <v>0</v>
      </c>
      <c r="BL303" s="19" t="s">
        <v>209</v>
      </c>
      <c r="BM303" s="225" t="s">
        <v>712</v>
      </c>
    </row>
    <row r="304" s="2" customFormat="1">
      <c r="A304" s="40"/>
      <c r="B304" s="41"/>
      <c r="C304" s="42"/>
      <c r="D304" s="227" t="s">
        <v>150</v>
      </c>
      <c r="E304" s="42"/>
      <c r="F304" s="228" t="s">
        <v>713</v>
      </c>
      <c r="G304" s="42"/>
      <c r="H304" s="42"/>
      <c r="I304" s="229"/>
      <c r="J304" s="42"/>
      <c r="K304" s="42"/>
      <c r="L304" s="46"/>
      <c r="M304" s="230"/>
      <c r="N304" s="231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150</v>
      </c>
      <c r="AU304" s="19" t="s">
        <v>83</v>
      </c>
    </row>
    <row r="305" s="13" customFormat="1">
      <c r="A305" s="13"/>
      <c r="B305" s="232"/>
      <c r="C305" s="233"/>
      <c r="D305" s="234" t="s">
        <v>152</v>
      </c>
      <c r="E305" s="235" t="s">
        <v>19</v>
      </c>
      <c r="F305" s="236" t="s">
        <v>714</v>
      </c>
      <c r="G305" s="233"/>
      <c r="H305" s="237">
        <v>64.310000000000002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152</v>
      </c>
      <c r="AU305" s="243" t="s">
        <v>83</v>
      </c>
      <c r="AV305" s="13" t="s">
        <v>83</v>
      </c>
      <c r="AW305" s="13" t="s">
        <v>31</v>
      </c>
      <c r="AX305" s="13" t="s">
        <v>77</v>
      </c>
      <c r="AY305" s="243" t="s">
        <v>140</v>
      </c>
    </row>
    <row r="306" s="2" customFormat="1" ht="24.15" customHeight="1">
      <c r="A306" s="40"/>
      <c r="B306" s="41"/>
      <c r="C306" s="214" t="s">
        <v>715</v>
      </c>
      <c r="D306" s="214" t="s">
        <v>143</v>
      </c>
      <c r="E306" s="215" t="s">
        <v>716</v>
      </c>
      <c r="F306" s="216" t="s">
        <v>717</v>
      </c>
      <c r="G306" s="217" t="s">
        <v>156</v>
      </c>
      <c r="H306" s="218">
        <v>64.310000000000002</v>
      </c>
      <c r="I306" s="219"/>
      <c r="J306" s="220">
        <f>ROUND(I306*H306,2)</f>
        <v>0</v>
      </c>
      <c r="K306" s="216" t="s">
        <v>147</v>
      </c>
      <c r="L306" s="46"/>
      <c r="M306" s="221" t="s">
        <v>19</v>
      </c>
      <c r="N306" s="222" t="s">
        <v>41</v>
      </c>
      <c r="O306" s="86"/>
      <c r="P306" s="223">
        <f>O306*H306</f>
        <v>0</v>
      </c>
      <c r="Q306" s="223">
        <v>0</v>
      </c>
      <c r="R306" s="223">
        <f>Q306*H306</f>
        <v>0</v>
      </c>
      <c r="S306" s="223">
        <v>0</v>
      </c>
      <c r="T306" s="22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5" t="s">
        <v>209</v>
      </c>
      <c r="AT306" s="225" t="s">
        <v>143</v>
      </c>
      <c r="AU306" s="225" t="s">
        <v>83</v>
      </c>
      <c r="AY306" s="19" t="s">
        <v>140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9" t="s">
        <v>83</v>
      </c>
      <c r="BK306" s="226">
        <f>ROUND(I306*H306,2)</f>
        <v>0</v>
      </c>
      <c r="BL306" s="19" t="s">
        <v>209</v>
      </c>
      <c r="BM306" s="225" t="s">
        <v>718</v>
      </c>
    </row>
    <row r="307" s="2" customFormat="1">
      <c r="A307" s="40"/>
      <c r="B307" s="41"/>
      <c r="C307" s="42"/>
      <c r="D307" s="227" t="s">
        <v>150</v>
      </c>
      <c r="E307" s="42"/>
      <c r="F307" s="228" t="s">
        <v>719</v>
      </c>
      <c r="G307" s="42"/>
      <c r="H307" s="42"/>
      <c r="I307" s="229"/>
      <c r="J307" s="42"/>
      <c r="K307" s="42"/>
      <c r="L307" s="46"/>
      <c r="M307" s="230"/>
      <c r="N307" s="231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150</v>
      </c>
      <c r="AU307" s="19" t="s">
        <v>83</v>
      </c>
    </row>
    <row r="308" s="13" customFormat="1">
      <c r="A308" s="13"/>
      <c r="B308" s="232"/>
      <c r="C308" s="233"/>
      <c r="D308" s="234" t="s">
        <v>152</v>
      </c>
      <c r="E308" s="235" t="s">
        <v>19</v>
      </c>
      <c r="F308" s="236" t="s">
        <v>714</v>
      </c>
      <c r="G308" s="233"/>
      <c r="H308" s="237">
        <v>64.310000000000002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152</v>
      </c>
      <c r="AU308" s="243" t="s">
        <v>83</v>
      </c>
      <c r="AV308" s="13" t="s">
        <v>83</v>
      </c>
      <c r="AW308" s="13" t="s">
        <v>31</v>
      </c>
      <c r="AX308" s="13" t="s">
        <v>77</v>
      </c>
      <c r="AY308" s="243" t="s">
        <v>140</v>
      </c>
    </row>
    <row r="309" s="2" customFormat="1" ht="24.15" customHeight="1">
      <c r="A309" s="40"/>
      <c r="B309" s="41"/>
      <c r="C309" s="269" t="s">
        <v>720</v>
      </c>
      <c r="D309" s="269" t="s">
        <v>395</v>
      </c>
      <c r="E309" s="270" t="s">
        <v>721</v>
      </c>
      <c r="F309" s="271" t="s">
        <v>722</v>
      </c>
      <c r="G309" s="272" t="s">
        <v>156</v>
      </c>
      <c r="H309" s="273">
        <v>69.454999999999998</v>
      </c>
      <c r="I309" s="274"/>
      <c r="J309" s="275">
        <f>ROUND(I309*H309,2)</f>
        <v>0</v>
      </c>
      <c r="K309" s="271" t="s">
        <v>147</v>
      </c>
      <c r="L309" s="276"/>
      <c r="M309" s="277" t="s">
        <v>19</v>
      </c>
      <c r="N309" s="278" t="s">
        <v>41</v>
      </c>
      <c r="O309" s="86"/>
      <c r="P309" s="223">
        <f>O309*H309</f>
        <v>0</v>
      </c>
      <c r="Q309" s="223">
        <v>0.0060000000000000001</v>
      </c>
      <c r="R309" s="223">
        <f>Q309*H309</f>
        <v>0.41672999999999999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385</v>
      </c>
      <c r="AT309" s="225" t="s">
        <v>395</v>
      </c>
      <c r="AU309" s="225" t="s">
        <v>83</v>
      </c>
      <c r="AY309" s="19" t="s">
        <v>140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83</v>
      </c>
      <c r="BK309" s="226">
        <f>ROUND(I309*H309,2)</f>
        <v>0</v>
      </c>
      <c r="BL309" s="19" t="s">
        <v>209</v>
      </c>
      <c r="BM309" s="225" t="s">
        <v>723</v>
      </c>
    </row>
    <row r="310" s="13" customFormat="1">
      <c r="A310" s="13"/>
      <c r="B310" s="232"/>
      <c r="C310" s="233"/>
      <c r="D310" s="234" t="s">
        <v>152</v>
      </c>
      <c r="E310" s="233"/>
      <c r="F310" s="236" t="s">
        <v>724</v>
      </c>
      <c r="G310" s="233"/>
      <c r="H310" s="237">
        <v>69.454999999999998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152</v>
      </c>
      <c r="AU310" s="243" t="s">
        <v>83</v>
      </c>
      <c r="AV310" s="13" t="s">
        <v>83</v>
      </c>
      <c r="AW310" s="13" t="s">
        <v>4</v>
      </c>
      <c r="AX310" s="13" t="s">
        <v>77</v>
      </c>
      <c r="AY310" s="243" t="s">
        <v>140</v>
      </c>
    </row>
    <row r="311" s="2" customFormat="1" ht="24.15" customHeight="1">
      <c r="A311" s="40"/>
      <c r="B311" s="41"/>
      <c r="C311" s="214" t="s">
        <v>725</v>
      </c>
      <c r="D311" s="214" t="s">
        <v>143</v>
      </c>
      <c r="E311" s="215" t="s">
        <v>726</v>
      </c>
      <c r="F311" s="216" t="s">
        <v>727</v>
      </c>
      <c r="G311" s="217" t="s">
        <v>244</v>
      </c>
      <c r="H311" s="218">
        <v>0.70599999999999996</v>
      </c>
      <c r="I311" s="219"/>
      <c r="J311" s="220">
        <f>ROUND(I311*H311,2)</f>
        <v>0</v>
      </c>
      <c r="K311" s="216" t="s">
        <v>147</v>
      </c>
      <c r="L311" s="46"/>
      <c r="M311" s="221" t="s">
        <v>19</v>
      </c>
      <c r="N311" s="222" t="s">
        <v>41</v>
      </c>
      <c r="O311" s="86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5" t="s">
        <v>209</v>
      </c>
      <c r="AT311" s="225" t="s">
        <v>143</v>
      </c>
      <c r="AU311" s="225" t="s">
        <v>83</v>
      </c>
      <c r="AY311" s="19" t="s">
        <v>140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9" t="s">
        <v>83</v>
      </c>
      <c r="BK311" s="226">
        <f>ROUND(I311*H311,2)</f>
        <v>0</v>
      </c>
      <c r="BL311" s="19" t="s">
        <v>209</v>
      </c>
      <c r="BM311" s="225" t="s">
        <v>728</v>
      </c>
    </row>
    <row r="312" s="2" customFormat="1">
      <c r="A312" s="40"/>
      <c r="B312" s="41"/>
      <c r="C312" s="42"/>
      <c r="D312" s="227" t="s">
        <v>150</v>
      </c>
      <c r="E312" s="42"/>
      <c r="F312" s="228" t="s">
        <v>729</v>
      </c>
      <c r="G312" s="42"/>
      <c r="H312" s="42"/>
      <c r="I312" s="229"/>
      <c r="J312" s="42"/>
      <c r="K312" s="42"/>
      <c r="L312" s="46"/>
      <c r="M312" s="230"/>
      <c r="N312" s="231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150</v>
      </c>
      <c r="AU312" s="19" t="s">
        <v>83</v>
      </c>
    </row>
    <row r="313" s="12" customFormat="1" ht="22.8" customHeight="1">
      <c r="A313" s="12"/>
      <c r="B313" s="198"/>
      <c r="C313" s="199"/>
      <c r="D313" s="200" t="s">
        <v>68</v>
      </c>
      <c r="E313" s="212" t="s">
        <v>730</v>
      </c>
      <c r="F313" s="212" t="s">
        <v>731</v>
      </c>
      <c r="G313" s="199"/>
      <c r="H313" s="199"/>
      <c r="I313" s="202"/>
      <c r="J313" s="213">
        <f>BK313</f>
        <v>0</v>
      </c>
      <c r="K313" s="199"/>
      <c r="L313" s="204"/>
      <c r="M313" s="205"/>
      <c r="N313" s="206"/>
      <c r="O313" s="206"/>
      <c r="P313" s="207">
        <f>SUM(P314:P327)</f>
        <v>0</v>
      </c>
      <c r="Q313" s="206"/>
      <c r="R313" s="207">
        <f>SUM(R314:R327)</f>
        <v>0.36917927999999994</v>
      </c>
      <c r="S313" s="206"/>
      <c r="T313" s="208">
        <f>SUM(T314:T327)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9" t="s">
        <v>83</v>
      </c>
      <c r="AT313" s="210" t="s">
        <v>68</v>
      </c>
      <c r="AU313" s="210" t="s">
        <v>77</v>
      </c>
      <c r="AY313" s="209" t="s">
        <v>140</v>
      </c>
      <c r="BK313" s="211">
        <f>SUM(BK314:BK327)</f>
        <v>0</v>
      </c>
    </row>
    <row r="314" s="2" customFormat="1" ht="16.5" customHeight="1">
      <c r="A314" s="40"/>
      <c r="B314" s="41"/>
      <c r="C314" s="214" t="s">
        <v>732</v>
      </c>
      <c r="D314" s="214" t="s">
        <v>143</v>
      </c>
      <c r="E314" s="215" t="s">
        <v>733</v>
      </c>
      <c r="F314" s="216" t="s">
        <v>734</v>
      </c>
      <c r="G314" s="217" t="s">
        <v>156</v>
      </c>
      <c r="H314" s="218">
        <v>13.92</v>
      </c>
      <c r="I314" s="219"/>
      <c r="J314" s="220">
        <f>ROUND(I314*H314,2)</f>
        <v>0</v>
      </c>
      <c r="K314" s="216" t="s">
        <v>147</v>
      </c>
      <c r="L314" s="46"/>
      <c r="M314" s="221" t="s">
        <v>19</v>
      </c>
      <c r="N314" s="222" t="s">
        <v>41</v>
      </c>
      <c r="O314" s="86"/>
      <c r="P314" s="223">
        <f>O314*H314</f>
        <v>0</v>
      </c>
      <c r="Q314" s="223">
        <v>0</v>
      </c>
      <c r="R314" s="223">
        <f>Q314*H314</f>
        <v>0</v>
      </c>
      <c r="S314" s="223">
        <v>0</v>
      </c>
      <c r="T314" s="224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5" t="s">
        <v>209</v>
      </c>
      <c r="AT314" s="225" t="s">
        <v>143</v>
      </c>
      <c r="AU314" s="225" t="s">
        <v>83</v>
      </c>
      <c r="AY314" s="19" t="s">
        <v>140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9" t="s">
        <v>83</v>
      </c>
      <c r="BK314" s="226">
        <f>ROUND(I314*H314,2)</f>
        <v>0</v>
      </c>
      <c r="BL314" s="19" t="s">
        <v>209</v>
      </c>
      <c r="BM314" s="225" t="s">
        <v>735</v>
      </c>
    </row>
    <row r="315" s="2" customFormat="1">
      <c r="A315" s="40"/>
      <c r="B315" s="41"/>
      <c r="C315" s="42"/>
      <c r="D315" s="227" t="s">
        <v>150</v>
      </c>
      <c r="E315" s="42"/>
      <c r="F315" s="228" t="s">
        <v>736</v>
      </c>
      <c r="G315" s="42"/>
      <c r="H315" s="42"/>
      <c r="I315" s="229"/>
      <c r="J315" s="42"/>
      <c r="K315" s="42"/>
      <c r="L315" s="46"/>
      <c r="M315" s="230"/>
      <c r="N315" s="231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150</v>
      </c>
      <c r="AU315" s="19" t="s">
        <v>83</v>
      </c>
    </row>
    <row r="316" s="13" customFormat="1">
      <c r="A316" s="13"/>
      <c r="B316" s="232"/>
      <c r="C316" s="233"/>
      <c r="D316" s="234" t="s">
        <v>152</v>
      </c>
      <c r="E316" s="235" t="s">
        <v>19</v>
      </c>
      <c r="F316" s="236" t="s">
        <v>737</v>
      </c>
      <c r="G316" s="233"/>
      <c r="H316" s="237">
        <v>5.04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152</v>
      </c>
      <c r="AU316" s="243" t="s">
        <v>83</v>
      </c>
      <c r="AV316" s="13" t="s">
        <v>83</v>
      </c>
      <c r="AW316" s="13" t="s">
        <v>31</v>
      </c>
      <c r="AX316" s="13" t="s">
        <v>69</v>
      </c>
      <c r="AY316" s="243" t="s">
        <v>140</v>
      </c>
    </row>
    <row r="317" s="13" customFormat="1">
      <c r="A317" s="13"/>
      <c r="B317" s="232"/>
      <c r="C317" s="233"/>
      <c r="D317" s="234" t="s">
        <v>152</v>
      </c>
      <c r="E317" s="235" t="s">
        <v>19</v>
      </c>
      <c r="F317" s="236" t="s">
        <v>738</v>
      </c>
      <c r="G317" s="233"/>
      <c r="H317" s="237">
        <v>4.4000000000000004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152</v>
      </c>
      <c r="AU317" s="243" t="s">
        <v>83</v>
      </c>
      <c r="AV317" s="13" t="s">
        <v>83</v>
      </c>
      <c r="AW317" s="13" t="s">
        <v>31</v>
      </c>
      <c r="AX317" s="13" t="s">
        <v>69</v>
      </c>
      <c r="AY317" s="243" t="s">
        <v>140</v>
      </c>
    </row>
    <row r="318" s="13" customFormat="1">
      <c r="A318" s="13"/>
      <c r="B318" s="232"/>
      <c r="C318" s="233"/>
      <c r="D318" s="234" t="s">
        <v>152</v>
      </c>
      <c r="E318" s="235" t="s">
        <v>19</v>
      </c>
      <c r="F318" s="236" t="s">
        <v>739</v>
      </c>
      <c r="G318" s="233"/>
      <c r="H318" s="237">
        <v>4.4800000000000004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152</v>
      </c>
      <c r="AU318" s="243" t="s">
        <v>83</v>
      </c>
      <c r="AV318" s="13" t="s">
        <v>83</v>
      </c>
      <c r="AW318" s="13" t="s">
        <v>31</v>
      </c>
      <c r="AX318" s="13" t="s">
        <v>69</v>
      </c>
      <c r="AY318" s="243" t="s">
        <v>140</v>
      </c>
    </row>
    <row r="319" s="14" customFormat="1">
      <c r="A319" s="14"/>
      <c r="B319" s="244"/>
      <c r="C319" s="245"/>
      <c r="D319" s="234" t="s">
        <v>152</v>
      </c>
      <c r="E319" s="246" t="s">
        <v>19</v>
      </c>
      <c r="F319" s="247" t="s">
        <v>169</v>
      </c>
      <c r="G319" s="245"/>
      <c r="H319" s="248">
        <v>13.920000000000002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152</v>
      </c>
      <c r="AU319" s="254" t="s">
        <v>83</v>
      </c>
      <c r="AV319" s="14" t="s">
        <v>148</v>
      </c>
      <c r="AW319" s="14" t="s">
        <v>31</v>
      </c>
      <c r="AX319" s="14" t="s">
        <v>77</v>
      </c>
      <c r="AY319" s="254" t="s">
        <v>140</v>
      </c>
    </row>
    <row r="320" s="2" customFormat="1" ht="16.5" customHeight="1">
      <c r="A320" s="40"/>
      <c r="B320" s="41"/>
      <c r="C320" s="214" t="s">
        <v>740</v>
      </c>
      <c r="D320" s="214" t="s">
        <v>143</v>
      </c>
      <c r="E320" s="215" t="s">
        <v>741</v>
      </c>
      <c r="F320" s="216" t="s">
        <v>742</v>
      </c>
      <c r="G320" s="217" t="s">
        <v>156</v>
      </c>
      <c r="H320" s="218">
        <v>13.92</v>
      </c>
      <c r="I320" s="219"/>
      <c r="J320" s="220">
        <f>ROUND(I320*H320,2)</f>
        <v>0</v>
      </c>
      <c r="K320" s="216" t="s">
        <v>147</v>
      </c>
      <c r="L320" s="46"/>
      <c r="M320" s="221" t="s">
        <v>19</v>
      </c>
      <c r="N320" s="222" t="s">
        <v>41</v>
      </c>
      <c r="O320" s="86"/>
      <c r="P320" s="223">
        <f>O320*H320</f>
        <v>0</v>
      </c>
      <c r="Q320" s="223">
        <v>0.0015</v>
      </c>
      <c r="R320" s="223">
        <f>Q320*H320</f>
        <v>0.020879999999999999</v>
      </c>
      <c r="S320" s="223">
        <v>0</v>
      </c>
      <c r="T320" s="224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5" t="s">
        <v>209</v>
      </c>
      <c r="AT320" s="225" t="s">
        <v>143</v>
      </c>
      <c r="AU320" s="225" t="s">
        <v>83</v>
      </c>
      <c r="AY320" s="19" t="s">
        <v>140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9" t="s">
        <v>83</v>
      </c>
      <c r="BK320" s="226">
        <f>ROUND(I320*H320,2)</f>
        <v>0</v>
      </c>
      <c r="BL320" s="19" t="s">
        <v>209</v>
      </c>
      <c r="BM320" s="225" t="s">
        <v>743</v>
      </c>
    </row>
    <row r="321" s="2" customFormat="1">
      <c r="A321" s="40"/>
      <c r="B321" s="41"/>
      <c r="C321" s="42"/>
      <c r="D321" s="227" t="s">
        <v>150</v>
      </c>
      <c r="E321" s="42"/>
      <c r="F321" s="228" t="s">
        <v>744</v>
      </c>
      <c r="G321" s="42"/>
      <c r="H321" s="42"/>
      <c r="I321" s="229"/>
      <c r="J321" s="42"/>
      <c r="K321" s="42"/>
      <c r="L321" s="46"/>
      <c r="M321" s="230"/>
      <c r="N321" s="231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150</v>
      </c>
      <c r="AU321" s="19" t="s">
        <v>83</v>
      </c>
    </row>
    <row r="322" s="2" customFormat="1" ht="16.5" customHeight="1">
      <c r="A322" s="40"/>
      <c r="B322" s="41"/>
      <c r="C322" s="214" t="s">
        <v>745</v>
      </c>
      <c r="D322" s="214" t="s">
        <v>143</v>
      </c>
      <c r="E322" s="215" t="s">
        <v>746</v>
      </c>
      <c r="F322" s="216" t="s">
        <v>747</v>
      </c>
      <c r="G322" s="217" t="s">
        <v>156</v>
      </c>
      <c r="H322" s="218">
        <v>13.92</v>
      </c>
      <c r="I322" s="219"/>
      <c r="J322" s="220">
        <f>ROUND(I322*H322,2)</f>
        <v>0</v>
      </c>
      <c r="K322" s="216" t="s">
        <v>147</v>
      </c>
      <c r="L322" s="46"/>
      <c r="M322" s="221" t="s">
        <v>19</v>
      </c>
      <c r="N322" s="222" t="s">
        <v>41</v>
      </c>
      <c r="O322" s="86"/>
      <c r="P322" s="223">
        <f>O322*H322</f>
        <v>0</v>
      </c>
      <c r="Q322" s="223">
        <v>0.0038500000000000001</v>
      </c>
      <c r="R322" s="223">
        <f>Q322*H322</f>
        <v>0.053592000000000001</v>
      </c>
      <c r="S322" s="223">
        <v>0</v>
      </c>
      <c r="T322" s="224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5" t="s">
        <v>209</v>
      </c>
      <c r="AT322" s="225" t="s">
        <v>143</v>
      </c>
      <c r="AU322" s="225" t="s">
        <v>83</v>
      </c>
      <c r="AY322" s="19" t="s">
        <v>140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9" t="s">
        <v>83</v>
      </c>
      <c r="BK322" s="226">
        <f>ROUND(I322*H322,2)</f>
        <v>0</v>
      </c>
      <c r="BL322" s="19" t="s">
        <v>209</v>
      </c>
      <c r="BM322" s="225" t="s">
        <v>748</v>
      </c>
    </row>
    <row r="323" s="2" customFormat="1">
      <c r="A323" s="40"/>
      <c r="B323" s="41"/>
      <c r="C323" s="42"/>
      <c r="D323" s="227" t="s">
        <v>150</v>
      </c>
      <c r="E323" s="42"/>
      <c r="F323" s="228" t="s">
        <v>749</v>
      </c>
      <c r="G323" s="42"/>
      <c r="H323" s="42"/>
      <c r="I323" s="229"/>
      <c r="J323" s="42"/>
      <c r="K323" s="42"/>
      <c r="L323" s="46"/>
      <c r="M323" s="230"/>
      <c r="N323" s="231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150</v>
      </c>
      <c r="AU323" s="19" t="s">
        <v>83</v>
      </c>
    </row>
    <row r="324" s="2" customFormat="1" ht="16.5" customHeight="1">
      <c r="A324" s="40"/>
      <c r="B324" s="41"/>
      <c r="C324" s="269" t="s">
        <v>750</v>
      </c>
      <c r="D324" s="269" t="s">
        <v>395</v>
      </c>
      <c r="E324" s="270" t="s">
        <v>751</v>
      </c>
      <c r="F324" s="271" t="s">
        <v>752</v>
      </c>
      <c r="G324" s="272" t="s">
        <v>156</v>
      </c>
      <c r="H324" s="273">
        <v>16.007999999999999</v>
      </c>
      <c r="I324" s="274"/>
      <c r="J324" s="275">
        <f>ROUND(I324*H324,2)</f>
        <v>0</v>
      </c>
      <c r="K324" s="271" t="s">
        <v>147</v>
      </c>
      <c r="L324" s="276"/>
      <c r="M324" s="277" t="s">
        <v>19</v>
      </c>
      <c r="N324" s="278" t="s">
        <v>41</v>
      </c>
      <c r="O324" s="86"/>
      <c r="P324" s="223">
        <f>O324*H324</f>
        <v>0</v>
      </c>
      <c r="Q324" s="223">
        <v>0.018409999999999999</v>
      </c>
      <c r="R324" s="223">
        <f>Q324*H324</f>
        <v>0.29470727999999996</v>
      </c>
      <c r="S324" s="223">
        <v>0</v>
      </c>
      <c r="T324" s="224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25" t="s">
        <v>385</v>
      </c>
      <c r="AT324" s="225" t="s">
        <v>395</v>
      </c>
      <c r="AU324" s="225" t="s">
        <v>83</v>
      </c>
      <c r="AY324" s="19" t="s">
        <v>140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9" t="s">
        <v>83</v>
      </c>
      <c r="BK324" s="226">
        <f>ROUND(I324*H324,2)</f>
        <v>0</v>
      </c>
      <c r="BL324" s="19" t="s">
        <v>209</v>
      </c>
      <c r="BM324" s="225" t="s">
        <v>753</v>
      </c>
    </row>
    <row r="325" s="13" customFormat="1">
      <c r="A325" s="13"/>
      <c r="B325" s="232"/>
      <c r="C325" s="233"/>
      <c r="D325" s="234" t="s">
        <v>152</v>
      </c>
      <c r="E325" s="233"/>
      <c r="F325" s="236" t="s">
        <v>754</v>
      </c>
      <c r="G325" s="233"/>
      <c r="H325" s="237">
        <v>16.007999999999999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152</v>
      </c>
      <c r="AU325" s="243" t="s">
        <v>83</v>
      </c>
      <c r="AV325" s="13" t="s">
        <v>83</v>
      </c>
      <c r="AW325" s="13" t="s">
        <v>4</v>
      </c>
      <c r="AX325" s="13" t="s">
        <v>77</v>
      </c>
      <c r="AY325" s="243" t="s">
        <v>140</v>
      </c>
    </row>
    <row r="326" s="2" customFormat="1" ht="24.15" customHeight="1">
      <c r="A326" s="40"/>
      <c r="B326" s="41"/>
      <c r="C326" s="214" t="s">
        <v>755</v>
      </c>
      <c r="D326" s="214" t="s">
        <v>143</v>
      </c>
      <c r="E326" s="215" t="s">
        <v>756</v>
      </c>
      <c r="F326" s="216" t="s">
        <v>757</v>
      </c>
      <c r="G326" s="217" t="s">
        <v>244</v>
      </c>
      <c r="H326" s="218">
        <v>0.36899999999999999</v>
      </c>
      <c r="I326" s="219"/>
      <c r="J326" s="220">
        <f>ROUND(I326*H326,2)</f>
        <v>0</v>
      </c>
      <c r="K326" s="216" t="s">
        <v>147</v>
      </c>
      <c r="L326" s="46"/>
      <c r="M326" s="221" t="s">
        <v>19</v>
      </c>
      <c r="N326" s="222" t="s">
        <v>41</v>
      </c>
      <c r="O326" s="86"/>
      <c r="P326" s="223">
        <f>O326*H326</f>
        <v>0</v>
      </c>
      <c r="Q326" s="223">
        <v>0</v>
      </c>
      <c r="R326" s="223">
        <f>Q326*H326</f>
        <v>0</v>
      </c>
      <c r="S326" s="223">
        <v>0</v>
      </c>
      <c r="T326" s="224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5" t="s">
        <v>209</v>
      </c>
      <c r="AT326" s="225" t="s">
        <v>143</v>
      </c>
      <c r="AU326" s="225" t="s">
        <v>83</v>
      </c>
      <c r="AY326" s="19" t="s">
        <v>140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9" t="s">
        <v>83</v>
      </c>
      <c r="BK326" s="226">
        <f>ROUND(I326*H326,2)</f>
        <v>0</v>
      </c>
      <c r="BL326" s="19" t="s">
        <v>209</v>
      </c>
      <c r="BM326" s="225" t="s">
        <v>758</v>
      </c>
    </row>
    <row r="327" s="2" customFormat="1">
      <c r="A327" s="40"/>
      <c r="B327" s="41"/>
      <c r="C327" s="42"/>
      <c r="D327" s="227" t="s">
        <v>150</v>
      </c>
      <c r="E327" s="42"/>
      <c r="F327" s="228" t="s">
        <v>759</v>
      </c>
      <c r="G327" s="42"/>
      <c r="H327" s="42"/>
      <c r="I327" s="229"/>
      <c r="J327" s="42"/>
      <c r="K327" s="42"/>
      <c r="L327" s="46"/>
      <c r="M327" s="230"/>
      <c r="N327" s="231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150</v>
      </c>
      <c r="AU327" s="19" t="s">
        <v>83</v>
      </c>
    </row>
    <row r="328" s="12" customFormat="1" ht="22.8" customHeight="1">
      <c r="A328" s="12"/>
      <c r="B328" s="198"/>
      <c r="C328" s="199"/>
      <c r="D328" s="200" t="s">
        <v>68</v>
      </c>
      <c r="E328" s="212" t="s">
        <v>760</v>
      </c>
      <c r="F328" s="212" t="s">
        <v>761</v>
      </c>
      <c r="G328" s="199"/>
      <c r="H328" s="199"/>
      <c r="I328" s="202"/>
      <c r="J328" s="213">
        <f>BK328</f>
        <v>0</v>
      </c>
      <c r="K328" s="199"/>
      <c r="L328" s="204"/>
      <c r="M328" s="205"/>
      <c r="N328" s="206"/>
      <c r="O328" s="206"/>
      <c r="P328" s="207">
        <f>SUM(P329:P343)</f>
        <v>0</v>
      </c>
      <c r="Q328" s="206"/>
      <c r="R328" s="207">
        <f>SUM(R329:R343)</f>
        <v>0.018792000000000003</v>
      </c>
      <c r="S328" s="206"/>
      <c r="T328" s="208">
        <f>SUM(T329:T343)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9" t="s">
        <v>83</v>
      </c>
      <c r="AT328" s="210" t="s">
        <v>68</v>
      </c>
      <c r="AU328" s="210" t="s">
        <v>77</v>
      </c>
      <c r="AY328" s="209" t="s">
        <v>140</v>
      </c>
      <c r="BK328" s="211">
        <f>SUM(BK329:BK343)</f>
        <v>0</v>
      </c>
    </row>
    <row r="329" s="2" customFormat="1" ht="24.15" customHeight="1">
      <c r="A329" s="40"/>
      <c r="B329" s="41"/>
      <c r="C329" s="214" t="s">
        <v>762</v>
      </c>
      <c r="D329" s="214" t="s">
        <v>143</v>
      </c>
      <c r="E329" s="215" t="s">
        <v>763</v>
      </c>
      <c r="F329" s="216" t="s">
        <v>764</v>
      </c>
      <c r="G329" s="217" t="s">
        <v>156</v>
      </c>
      <c r="H329" s="218">
        <v>31.32</v>
      </c>
      <c r="I329" s="219"/>
      <c r="J329" s="220">
        <f>ROUND(I329*H329,2)</f>
        <v>0</v>
      </c>
      <c r="K329" s="216" t="s">
        <v>147</v>
      </c>
      <c r="L329" s="46"/>
      <c r="M329" s="221" t="s">
        <v>19</v>
      </c>
      <c r="N329" s="222" t="s">
        <v>41</v>
      </c>
      <c r="O329" s="86"/>
      <c r="P329" s="223">
        <f>O329*H329</f>
        <v>0</v>
      </c>
      <c r="Q329" s="223">
        <v>2.0000000000000002E-05</v>
      </c>
      <c r="R329" s="223">
        <f>Q329*H329</f>
        <v>0.00062640000000000005</v>
      </c>
      <c r="S329" s="223">
        <v>0</v>
      </c>
      <c r="T329" s="22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5" t="s">
        <v>209</v>
      </c>
      <c r="AT329" s="225" t="s">
        <v>143</v>
      </c>
      <c r="AU329" s="225" t="s">
        <v>83</v>
      </c>
      <c r="AY329" s="19" t="s">
        <v>140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9" t="s">
        <v>83</v>
      </c>
      <c r="BK329" s="226">
        <f>ROUND(I329*H329,2)</f>
        <v>0</v>
      </c>
      <c r="BL329" s="19" t="s">
        <v>209</v>
      </c>
      <c r="BM329" s="225" t="s">
        <v>765</v>
      </c>
    </row>
    <row r="330" s="2" customFormat="1">
      <c r="A330" s="40"/>
      <c r="B330" s="41"/>
      <c r="C330" s="42"/>
      <c r="D330" s="227" t="s">
        <v>150</v>
      </c>
      <c r="E330" s="42"/>
      <c r="F330" s="228" t="s">
        <v>766</v>
      </c>
      <c r="G330" s="42"/>
      <c r="H330" s="42"/>
      <c r="I330" s="229"/>
      <c r="J330" s="42"/>
      <c r="K330" s="42"/>
      <c r="L330" s="46"/>
      <c r="M330" s="230"/>
      <c r="N330" s="231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150</v>
      </c>
      <c r="AU330" s="19" t="s">
        <v>83</v>
      </c>
    </row>
    <row r="331" s="2" customFormat="1" ht="24.15" customHeight="1">
      <c r="A331" s="40"/>
      <c r="B331" s="41"/>
      <c r="C331" s="214" t="s">
        <v>767</v>
      </c>
      <c r="D331" s="214" t="s">
        <v>143</v>
      </c>
      <c r="E331" s="215" t="s">
        <v>768</v>
      </c>
      <c r="F331" s="216" t="s">
        <v>769</v>
      </c>
      <c r="G331" s="217" t="s">
        <v>156</v>
      </c>
      <c r="H331" s="218">
        <v>31.32</v>
      </c>
      <c r="I331" s="219"/>
      <c r="J331" s="220">
        <f>ROUND(I331*H331,2)</f>
        <v>0</v>
      </c>
      <c r="K331" s="216" t="s">
        <v>147</v>
      </c>
      <c r="L331" s="46"/>
      <c r="M331" s="221" t="s">
        <v>19</v>
      </c>
      <c r="N331" s="222" t="s">
        <v>41</v>
      </c>
      <c r="O331" s="86"/>
      <c r="P331" s="223">
        <f>O331*H331</f>
        <v>0</v>
      </c>
      <c r="Q331" s="223">
        <v>2.0000000000000002E-05</v>
      </c>
      <c r="R331" s="223">
        <f>Q331*H331</f>
        <v>0.00062640000000000005</v>
      </c>
      <c r="S331" s="223">
        <v>0</v>
      </c>
      <c r="T331" s="224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5" t="s">
        <v>209</v>
      </c>
      <c r="AT331" s="225" t="s">
        <v>143</v>
      </c>
      <c r="AU331" s="225" t="s">
        <v>83</v>
      </c>
      <c r="AY331" s="19" t="s">
        <v>140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9" t="s">
        <v>83</v>
      </c>
      <c r="BK331" s="226">
        <f>ROUND(I331*H331,2)</f>
        <v>0</v>
      </c>
      <c r="BL331" s="19" t="s">
        <v>209</v>
      </c>
      <c r="BM331" s="225" t="s">
        <v>770</v>
      </c>
    </row>
    <row r="332" s="2" customFormat="1">
      <c r="A332" s="40"/>
      <c r="B332" s="41"/>
      <c r="C332" s="42"/>
      <c r="D332" s="227" t="s">
        <v>150</v>
      </c>
      <c r="E332" s="42"/>
      <c r="F332" s="228" t="s">
        <v>771</v>
      </c>
      <c r="G332" s="42"/>
      <c r="H332" s="42"/>
      <c r="I332" s="229"/>
      <c r="J332" s="42"/>
      <c r="K332" s="42"/>
      <c r="L332" s="46"/>
      <c r="M332" s="230"/>
      <c r="N332" s="231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150</v>
      </c>
      <c r="AU332" s="19" t="s">
        <v>83</v>
      </c>
    </row>
    <row r="333" s="2" customFormat="1" ht="16.5" customHeight="1">
      <c r="A333" s="40"/>
      <c r="B333" s="41"/>
      <c r="C333" s="214" t="s">
        <v>772</v>
      </c>
      <c r="D333" s="214" t="s">
        <v>143</v>
      </c>
      <c r="E333" s="215" t="s">
        <v>773</v>
      </c>
      <c r="F333" s="216" t="s">
        <v>774</v>
      </c>
      <c r="G333" s="217" t="s">
        <v>156</v>
      </c>
      <c r="H333" s="218">
        <v>31.32</v>
      </c>
      <c r="I333" s="219"/>
      <c r="J333" s="220">
        <f>ROUND(I333*H333,2)</f>
        <v>0</v>
      </c>
      <c r="K333" s="216" t="s">
        <v>147</v>
      </c>
      <c r="L333" s="46"/>
      <c r="M333" s="221" t="s">
        <v>19</v>
      </c>
      <c r="N333" s="222" t="s">
        <v>41</v>
      </c>
      <c r="O333" s="86"/>
      <c r="P333" s="223">
        <f>O333*H333</f>
        <v>0</v>
      </c>
      <c r="Q333" s="223">
        <v>0</v>
      </c>
      <c r="R333" s="223">
        <f>Q333*H333</f>
        <v>0</v>
      </c>
      <c r="S333" s="223">
        <v>0</v>
      </c>
      <c r="T333" s="22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209</v>
      </c>
      <c r="AT333" s="225" t="s">
        <v>143</v>
      </c>
      <c r="AU333" s="225" t="s">
        <v>83</v>
      </c>
      <c r="AY333" s="19" t="s">
        <v>140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9" t="s">
        <v>83</v>
      </c>
      <c r="BK333" s="226">
        <f>ROUND(I333*H333,2)</f>
        <v>0</v>
      </c>
      <c r="BL333" s="19" t="s">
        <v>209</v>
      </c>
      <c r="BM333" s="225" t="s">
        <v>775</v>
      </c>
    </row>
    <row r="334" s="2" customFormat="1">
      <c r="A334" s="40"/>
      <c r="B334" s="41"/>
      <c r="C334" s="42"/>
      <c r="D334" s="227" t="s">
        <v>150</v>
      </c>
      <c r="E334" s="42"/>
      <c r="F334" s="228" t="s">
        <v>776</v>
      </c>
      <c r="G334" s="42"/>
      <c r="H334" s="42"/>
      <c r="I334" s="229"/>
      <c r="J334" s="42"/>
      <c r="K334" s="42"/>
      <c r="L334" s="46"/>
      <c r="M334" s="230"/>
      <c r="N334" s="231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150</v>
      </c>
      <c r="AU334" s="19" t="s">
        <v>83</v>
      </c>
    </row>
    <row r="335" s="13" customFormat="1">
      <c r="A335" s="13"/>
      <c r="B335" s="232"/>
      <c r="C335" s="233"/>
      <c r="D335" s="234" t="s">
        <v>152</v>
      </c>
      <c r="E335" s="235" t="s">
        <v>19</v>
      </c>
      <c r="F335" s="236" t="s">
        <v>777</v>
      </c>
      <c r="G335" s="233"/>
      <c r="H335" s="237">
        <v>11.07</v>
      </c>
      <c r="I335" s="238"/>
      <c r="J335" s="233"/>
      <c r="K335" s="233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152</v>
      </c>
      <c r="AU335" s="243" t="s">
        <v>83</v>
      </c>
      <c r="AV335" s="13" t="s">
        <v>83</v>
      </c>
      <c r="AW335" s="13" t="s">
        <v>31</v>
      </c>
      <c r="AX335" s="13" t="s">
        <v>69</v>
      </c>
      <c r="AY335" s="243" t="s">
        <v>140</v>
      </c>
    </row>
    <row r="336" s="13" customFormat="1">
      <c r="A336" s="13"/>
      <c r="B336" s="232"/>
      <c r="C336" s="233"/>
      <c r="D336" s="234" t="s">
        <v>152</v>
      </c>
      <c r="E336" s="235" t="s">
        <v>19</v>
      </c>
      <c r="F336" s="236" t="s">
        <v>778</v>
      </c>
      <c r="G336" s="233"/>
      <c r="H336" s="237">
        <v>20.25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152</v>
      </c>
      <c r="AU336" s="243" t="s">
        <v>83</v>
      </c>
      <c r="AV336" s="13" t="s">
        <v>83</v>
      </c>
      <c r="AW336" s="13" t="s">
        <v>31</v>
      </c>
      <c r="AX336" s="13" t="s">
        <v>69</v>
      </c>
      <c r="AY336" s="243" t="s">
        <v>140</v>
      </c>
    </row>
    <row r="337" s="14" customFormat="1">
      <c r="A337" s="14"/>
      <c r="B337" s="244"/>
      <c r="C337" s="245"/>
      <c r="D337" s="234" t="s">
        <v>152</v>
      </c>
      <c r="E337" s="246" t="s">
        <v>19</v>
      </c>
      <c r="F337" s="247" t="s">
        <v>169</v>
      </c>
      <c r="G337" s="245"/>
      <c r="H337" s="248">
        <v>31.32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152</v>
      </c>
      <c r="AU337" s="254" t="s">
        <v>83</v>
      </c>
      <c r="AV337" s="14" t="s">
        <v>148</v>
      </c>
      <c r="AW337" s="14" t="s">
        <v>31</v>
      </c>
      <c r="AX337" s="14" t="s">
        <v>77</v>
      </c>
      <c r="AY337" s="254" t="s">
        <v>140</v>
      </c>
    </row>
    <row r="338" s="2" customFormat="1" ht="16.5" customHeight="1">
      <c r="A338" s="40"/>
      <c r="B338" s="41"/>
      <c r="C338" s="214" t="s">
        <v>779</v>
      </c>
      <c r="D338" s="214" t="s">
        <v>143</v>
      </c>
      <c r="E338" s="215" t="s">
        <v>780</v>
      </c>
      <c r="F338" s="216" t="s">
        <v>781</v>
      </c>
      <c r="G338" s="217" t="s">
        <v>156</v>
      </c>
      <c r="H338" s="218">
        <v>31.32</v>
      </c>
      <c r="I338" s="219"/>
      <c r="J338" s="220">
        <f>ROUND(I338*H338,2)</f>
        <v>0</v>
      </c>
      <c r="K338" s="216" t="s">
        <v>147</v>
      </c>
      <c r="L338" s="46"/>
      <c r="M338" s="221" t="s">
        <v>19</v>
      </c>
      <c r="N338" s="222" t="s">
        <v>41</v>
      </c>
      <c r="O338" s="86"/>
      <c r="P338" s="223">
        <f>O338*H338</f>
        <v>0</v>
      </c>
      <c r="Q338" s="223">
        <v>0.00012</v>
      </c>
      <c r="R338" s="223">
        <f>Q338*H338</f>
        <v>0.0037584000000000003</v>
      </c>
      <c r="S338" s="223">
        <v>0</v>
      </c>
      <c r="T338" s="224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5" t="s">
        <v>209</v>
      </c>
      <c r="AT338" s="225" t="s">
        <v>143</v>
      </c>
      <c r="AU338" s="225" t="s">
        <v>83</v>
      </c>
      <c r="AY338" s="19" t="s">
        <v>140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9" t="s">
        <v>83</v>
      </c>
      <c r="BK338" s="226">
        <f>ROUND(I338*H338,2)</f>
        <v>0</v>
      </c>
      <c r="BL338" s="19" t="s">
        <v>209</v>
      </c>
      <c r="BM338" s="225" t="s">
        <v>782</v>
      </c>
    </row>
    <row r="339" s="2" customFormat="1">
      <c r="A339" s="40"/>
      <c r="B339" s="41"/>
      <c r="C339" s="42"/>
      <c r="D339" s="227" t="s">
        <v>150</v>
      </c>
      <c r="E339" s="42"/>
      <c r="F339" s="228" t="s">
        <v>783</v>
      </c>
      <c r="G339" s="42"/>
      <c r="H339" s="42"/>
      <c r="I339" s="229"/>
      <c r="J339" s="42"/>
      <c r="K339" s="42"/>
      <c r="L339" s="46"/>
      <c r="M339" s="230"/>
      <c r="N339" s="231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150</v>
      </c>
      <c r="AU339" s="19" t="s">
        <v>83</v>
      </c>
    </row>
    <row r="340" s="2" customFormat="1" ht="16.5" customHeight="1">
      <c r="A340" s="40"/>
      <c r="B340" s="41"/>
      <c r="C340" s="214" t="s">
        <v>784</v>
      </c>
      <c r="D340" s="214" t="s">
        <v>143</v>
      </c>
      <c r="E340" s="215" t="s">
        <v>785</v>
      </c>
      <c r="F340" s="216" t="s">
        <v>786</v>
      </c>
      <c r="G340" s="217" t="s">
        <v>156</v>
      </c>
      <c r="H340" s="218">
        <v>31.32</v>
      </c>
      <c r="I340" s="219"/>
      <c r="J340" s="220">
        <f>ROUND(I340*H340,2)</f>
        <v>0</v>
      </c>
      <c r="K340" s="216" t="s">
        <v>147</v>
      </c>
      <c r="L340" s="46"/>
      <c r="M340" s="221" t="s">
        <v>19</v>
      </c>
      <c r="N340" s="222" t="s">
        <v>41</v>
      </c>
      <c r="O340" s="86"/>
      <c r="P340" s="223">
        <f>O340*H340</f>
        <v>0</v>
      </c>
      <c r="Q340" s="223">
        <v>0.00012</v>
      </c>
      <c r="R340" s="223">
        <f>Q340*H340</f>
        <v>0.0037584000000000003</v>
      </c>
      <c r="S340" s="223">
        <v>0</v>
      </c>
      <c r="T340" s="224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25" t="s">
        <v>209</v>
      </c>
      <c r="AT340" s="225" t="s">
        <v>143</v>
      </c>
      <c r="AU340" s="225" t="s">
        <v>83</v>
      </c>
      <c r="AY340" s="19" t="s">
        <v>140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9" t="s">
        <v>83</v>
      </c>
      <c r="BK340" s="226">
        <f>ROUND(I340*H340,2)</f>
        <v>0</v>
      </c>
      <c r="BL340" s="19" t="s">
        <v>209</v>
      </c>
      <c r="BM340" s="225" t="s">
        <v>787</v>
      </c>
    </row>
    <row r="341" s="2" customFormat="1">
      <c r="A341" s="40"/>
      <c r="B341" s="41"/>
      <c r="C341" s="42"/>
      <c r="D341" s="227" t="s">
        <v>150</v>
      </c>
      <c r="E341" s="42"/>
      <c r="F341" s="228" t="s">
        <v>788</v>
      </c>
      <c r="G341" s="42"/>
      <c r="H341" s="42"/>
      <c r="I341" s="229"/>
      <c r="J341" s="42"/>
      <c r="K341" s="42"/>
      <c r="L341" s="46"/>
      <c r="M341" s="230"/>
      <c r="N341" s="231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150</v>
      </c>
      <c r="AU341" s="19" t="s">
        <v>83</v>
      </c>
    </row>
    <row r="342" s="2" customFormat="1" ht="24.15" customHeight="1">
      <c r="A342" s="40"/>
      <c r="B342" s="41"/>
      <c r="C342" s="214" t="s">
        <v>789</v>
      </c>
      <c r="D342" s="214" t="s">
        <v>143</v>
      </c>
      <c r="E342" s="215" t="s">
        <v>790</v>
      </c>
      <c r="F342" s="216" t="s">
        <v>791</v>
      </c>
      <c r="G342" s="217" t="s">
        <v>156</v>
      </c>
      <c r="H342" s="218">
        <v>31.32</v>
      </c>
      <c r="I342" s="219"/>
      <c r="J342" s="220">
        <f>ROUND(I342*H342,2)</f>
        <v>0</v>
      </c>
      <c r="K342" s="216" t="s">
        <v>147</v>
      </c>
      <c r="L342" s="46"/>
      <c r="M342" s="221" t="s">
        <v>19</v>
      </c>
      <c r="N342" s="222" t="s">
        <v>41</v>
      </c>
      <c r="O342" s="86"/>
      <c r="P342" s="223">
        <f>O342*H342</f>
        <v>0</v>
      </c>
      <c r="Q342" s="223">
        <v>0.00032000000000000003</v>
      </c>
      <c r="R342" s="223">
        <f>Q342*H342</f>
        <v>0.010022400000000001</v>
      </c>
      <c r="S342" s="223">
        <v>0</v>
      </c>
      <c r="T342" s="224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5" t="s">
        <v>209</v>
      </c>
      <c r="AT342" s="225" t="s">
        <v>143</v>
      </c>
      <c r="AU342" s="225" t="s">
        <v>83</v>
      </c>
      <c r="AY342" s="19" t="s">
        <v>140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9" t="s">
        <v>83</v>
      </c>
      <c r="BK342" s="226">
        <f>ROUND(I342*H342,2)</f>
        <v>0</v>
      </c>
      <c r="BL342" s="19" t="s">
        <v>209</v>
      </c>
      <c r="BM342" s="225" t="s">
        <v>792</v>
      </c>
    </row>
    <row r="343" s="2" customFormat="1">
      <c r="A343" s="40"/>
      <c r="B343" s="41"/>
      <c r="C343" s="42"/>
      <c r="D343" s="227" t="s">
        <v>150</v>
      </c>
      <c r="E343" s="42"/>
      <c r="F343" s="228" t="s">
        <v>793</v>
      </c>
      <c r="G343" s="42"/>
      <c r="H343" s="42"/>
      <c r="I343" s="229"/>
      <c r="J343" s="42"/>
      <c r="K343" s="42"/>
      <c r="L343" s="46"/>
      <c r="M343" s="230"/>
      <c r="N343" s="231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150</v>
      </c>
      <c r="AU343" s="19" t="s">
        <v>83</v>
      </c>
    </row>
    <row r="344" s="12" customFormat="1" ht="22.8" customHeight="1">
      <c r="A344" s="12"/>
      <c r="B344" s="198"/>
      <c r="C344" s="199"/>
      <c r="D344" s="200" t="s">
        <v>68</v>
      </c>
      <c r="E344" s="212" t="s">
        <v>358</v>
      </c>
      <c r="F344" s="212" t="s">
        <v>359</v>
      </c>
      <c r="G344" s="199"/>
      <c r="H344" s="199"/>
      <c r="I344" s="202"/>
      <c r="J344" s="213">
        <f>BK344</f>
        <v>0</v>
      </c>
      <c r="K344" s="199"/>
      <c r="L344" s="204"/>
      <c r="M344" s="205"/>
      <c r="N344" s="206"/>
      <c r="O344" s="206"/>
      <c r="P344" s="207">
        <f>SUM(P345:P418)</f>
        <v>0</v>
      </c>
      <c r="Q344" s="206"/>
      <c r="R344" s="207">
        <f>SUM(R345:R418)</f>
        <v>0.072850930000000008</v>
      </c>
      <c r="S344" s="206"/>
      <c r="T344" s="208">
        <f>SUM(T345:T418)</f>
        <v>0.0025287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09" t="s">
        <v>83</v>
      </c>
      <c r="AT344" s="210" t="s">
        <v>68</v>
      </c>
      <c r="AU344" s="210" t="s">
        <v>77</v>
      </c>
      <c r="AY344" s="209" t="s">
        <v>140</v>
      </c>
      <c r="BK344" s="211">
        <f>SUM(BK345:BK418)</f>
        <v>0</v>
      </c>
    </row>
    <row r="345" s="2" customFormat="1" ht="16.5" customHeight="1">
      <c r="A345" s="40"/>
      <c r="B345" s="41"/>
      <c r="C345" s="214" t="s">
        <v>402</v>
      </c>
      <c r="D345" s="214" t="s">
        <v>143</v>
      </c>
      <c r="E345" s="215" t="s">
        <v>794</v>
      </c>
      <c r="F345" s="216" t="s">
        <v>795</v>
      </c>
      <c r="G345" s="217" t="s">
        <v>156</v>
      </c>
      <c r="H345" s="218">
        <v>223.583</v>
      </c>
      <c r="I345" s="219"/>
      <c r="J345" s="220">
        <f>ROUND(I345*H345,2)</f>
        <v>0</v>
      </c>
      <c r="K345" s="216" t="s">
        <v>147</v>
      </c>
      <c r="L345" s="46"/>
      <c r="M345" s="221" t="s">
        <v>19</v>
      </c>
      <c r="N345" s="222" t="s">
        <v>41</v>
      </c>
      <c r="O345" s="86"/>
      <c r="P345" s="223">
        <f>O345*H345</f>
        <v>0</v>
      </c>
      <c r="Q345" s="223">
        <v>0</v>
      </c>
      <c r="R345" s="223">
        <f>Q345*H345</f>
        <v>0</v>
      </c>
      <c r="S345" s="223">
        <v>0</v>
      </c>
      <c r="T345" s="224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25" t="s">
        <v>209</v>
      </c>
      <c r="AT345" s="225" t="s">
        <v>143</v>
      </c>
      <c r="AU345" s="225" t="s">
        <v>83</v>
      </c>
      <c r="AY345" s="19" t="s">
        <v>140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9" t="s">
        <v>83</v>
      </c>
      <c r="BK345" s="226">
        <f>ROUND(I345*H345,2)</f>
        <v>0</v>
      </c>
      <c r="BL345" s="19" t="s">
        <v>209</v>
      </c>
      <c r="BM345" s="225" t="s">
        <v>796</v>
      </c>
    </row>
    <row r="346" s="2" customFormat="1">
      <c r="A346" s="40"/>
      <c r="B346" s="41"/>
      <c r="C346" s="42"/>
      <c r="D346" s="227" t="s">
        <v>150</v>
      </c>
      <c r="E346" s="42"/>
      <c r="F346" s="228" t="s">
        <v>797</v>
      </c>
      <c r="G346" s="42"/>
      <c r="H346" s="42"/>
      <c r="I346" s="229"/>
      <c r="J346" s="42"/>
      <c r="K346" s="42"/>
      <c r="L346" s="46"/>
      <c r="M346" s="230"/>
      <c r="N346" s="231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150</v>
      </c>
      <c r="AU346" s="19" t="s">
        <v>83</v>
      </c>
    </row>
    <row r="347" s="13" customFormat="1">
      <c r="A347" s="13"/>
      <c r="B347" s="232"/>
      <c r="C347" s="233"/>
      <c r="D347" s="234" t="s">
        <v>152</v>
      </c>
      <c r="E347" s="235" t="s">
        <v>19</v>
      </c>
      <c r="F347" s="236" t="s">
        <v>371</v>
      </c>
      <c r="G347" s="233"/>
      <c r="H347" s="237">
        <v>51.590000000000003</v>
      </c>
      <c r="I347" s="238"/>
      <c r="J347" s="233"/>
      <c r="K347" s="233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152</v>
      </c>
      <c r="AU347" s="243" t="s">
        <v>83</v>
      </c>
      <c r="AV347" s="13" t="s">
        <v>83</v>
      </c>
      <c r="AW347" s="13" t="s">
        <v>31</v>
      </c>
      <c r="AX347" s="13" t="s">
        <v>69</v>
      </c>
      <c r="AY347" s="243" t="s">
        <v>140</v>
      </c>
    </row>
    <row r="348" s="13" customFormat="1">
      <c r="A348" s="13"/>
      <c r="B348" s="232"/>
      <c r="C348" s="233"/>
      <c r="D348" s="234" t="s">
        <v>152</v>
      </c>
      <c r="E348" s="235" t="s">
        <v>19</v>
      </c>
      <c r="F348" s="236" t="s">
        <v>372</v>
      </c>
      <c r="G348" s="233"/>
      <c r="H348" s="237">
        <v>-7.9199999999999999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152</v>
      </c>
      <c r="AU348" s="243" t="s">
        <v>83</v>
      </c>
      <c r="AV348" s="13" t="s">
        <v>83</v>
      </c>
      <c r="AW348" s="13" t="s">
        <v>31</v>
      </c>
      <c r="AX348" s="13" t="s">
        <v>69</v>
      </c>
      <c r="AY348" s="243" t="s">
        <v>140</v>
      </c>
    </row>
    <row r="349" s="13" customFormat="1">
      <c r="A349" s="13"/>
      <c r="B349" s="232"/>
      <c r="C349" s="233"/>
      <c r="D349" s="234" t="s">
        <v>152</v>
      </c>
      <c r="E349" s="235" t="s">
        <v>19</v>
      </c>
      <c r="F349" s="236" t="s">
        <v>373</v>
      </c>
      <c r="G349" s="233"/>
      <c r="H349" s="237">
        <v>51.755000000000003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152</v>
      </c>
      <c r="AU349" s="243" t="s">
        <v>83</v>
      </c>
      <c r="AV349" s="13" t="s">
        <v>83</v>
      </c>
      <c r="AW349" s="13" t="s">
        <v>31</v>
      </c>
      <c r="AX349" s="13" t="s">
        <v>69</v>
      </c>
      <c r="AY349" s="243" t="s">
        <v>140</v>
      </c>
    </row>
    <row r="350" s="13" customFormat="1">
      <c r="A350" s="13"/>
      <c r="B350" s="232"/>
      <c r="C350" s="233"/>
      <c r="D350" s="234" t="s">
        <v>152</v>
      </c>
      <c r="E350" s="235" t="s">
        <v>19</v>
      </c>
      <c r="F350" s="236" t="s">
        <v>374</v>
      </c>
      <c r="G350" s="233"/>
      <c r="H350" s="237">
        <v>-10.08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152</v>
      </c>
      <c r="AU350" s="243" t="s">
        <v>83</v>
      </c>
      <c r="AV350" s="13" t="s">
        <v>83</v>
      </c>
      <c r="AW350" s="13" t="s">
        <v>31</v>
      </c>
      <c r="AX350" s="13" t="s">
        <v>69</v>
      </c>
      <c r="AY350" s="243" t="s">
        <v>140</v>
      </c>
    </row>
    <row r="351" s="13" customFormat="1">
      <c r="A351" s="13"/>
      <c r="B351" s="232"/>
      <c r="C351" s="233"/>
      <c r="D351" s="234" t="s">
        <v>152</v>
      </c>
      <c r="E351" s="235" t="s">
        <v>19</v>
      </c>
      <c r="F351" s="236" t="s">
        <v>375</v>
      </c>
      <c r="G351" s="233"/>
      <c r="H351" s="237">
        <v>50.380000000000003</v>
      </c>
      <c r="I351" s="238"/>
      <c r="J351" s="233"/>
      <c r="K351" s="233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152</v>
      </c>
      <c r="AU351" s="243" t="s">
        <v>83</v>
      </c>
      <c r="AV351" s="13" t="s">
        <v>83</v>
      </c>
      <c r="AW351" s="13" t="s">
        <v>31</v>
      </c>
      <c r="AX351" s="13" t="s">
        <v>69</v>
      </c>
      <c r="AY351" s="243" t="s">
        <v>140</v>
      </c>
    </row>
    <row r="352" s="13" customFormat="1">
      <c r="A352" s="13"/>
      <c r="B352" s="232"/>
      <c r="C352" s="233"/>
      <c r="D352" s="234" t="s">
        <v>152</v>
      </c>
      <c r="E352" s="235" t="s">
        <v>19</v>
      </c>
      <c r="F352" s="236" t="s">
        <v>376</v>
      </c>
      <c r="G352" s="233"/>
      <c r="H352" s="237">
        <v>-3.96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152</v>
      </c>
      <c r="AU352" s="243" t="s">
        <v>83</v>
      </c>
      <c r="AV352" s="13" t="s">
        <v>83</v>
      </c>
      <c r="AW352" s="13" t="s">
        <v>31</v>
      </c>
      <c r="AX352" s="13" t="s">
        <v>69</v>
      </c>
      <c r="AY352" s="243" t="s">
        <v>140</v>
      </c>
    </row>
    <row r="353" s="13" customFormat="1">
      <c r="A353" s="13"/>
      <c r="B353" s="232"/>
      <c r="C353" s="233"/>
      <c r="D353" s="234" t="s">
        <v>152</v>
      </c>
      <c r="E353" s="235" t="s">
        <v>19</v>
      </c>
      <c r="F353" s="236" t="s">
        <v>377</v>
      </c>
      <c r="G353" s="233"/>
      <c r="H353" s="237">
        <v>48.923000000000002</v>
      </c>
      <c r="I353" s="238"/>
      <c r="J353" s="233"/>
      <c r="K353" s="233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152</v>
      </c>
      <c r="AU353" s="243" t="s">
        <v>83</v>
      </c>
      <c r="AV353" s="13" t="s">
        <v>83</v>
      </c>
      <c r="AW353" s="13" t="s">
        <v>31</v>
      </c>
      <c r="AX353" s="13" t="s">
        <v>69</v>
      </c>
      <c r="AY353" s="243" t="s">
        <v>140</v>
      </c>
    </row>
    <row r="354" s="13" customFormat="1">
      <c r="A354" s="13"/>
      <c r="B354" s="232"/>
      <c r="C354" s="233"/>
      <c r="D354" s="234" t="s">
        <v>152</v>
      </c>
      <c r="E354" s="235" t="s">
        <v>19</v>
      </c>
      <c r="F354" s="236" t="s">
        <v>378</v>
      </c>
      <c r="G354" s="233"/>
      <c r="H354" s="237">
        <v>-9.4000000000000004</v>
      </c>
      <c r="I354" s="238"/>
      <c r="J354" s="233"/>
      <c r="K354" s="233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152</v>
      </c>
      <c r="AU354" s="243" t="s">
        <v>83</v>
      </c>
      <c r="AV354" s="13" t="s">
        <v>83</v>
      </c>
      <c r="AW354" s="13" t="s">
        <v>31</v>
      </c>
      <c r="AX354" s="13" t="s">
        <v>69</v>
      </c>
      <c r="AY354" s="243" t="s">
        <v>140</v>
      </c>
    </row>
    <row r="355" s="13" customFormat="1">
      <c r="A355" s="13"/>
      <c r="B355" s="232"/>
      <c r="C355" s="233"/>
      <c r="D355" s="234" t="s">
        <v>152</v>
      </c>
      <c r="E355" s="235" t="s">
        <v>19</v>
      </c>
      <c r="F355" s="236" t="s">
        <v>379</v>
      </c>
      <c r="G355" s="233"/>
      <c r="H355" s="237">
        <v>18.260000000000002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152</v>
      </c>
      <c r="AU355" s="243" t="s">
        <v>83</v>
      </c>
      <c r="AV355" s="13" t="s">
        <v>83</v>
      </c>
      <c r="AW355" s="13" t="s">
        <v>31</v>
      </c>
      <c r="AX355" s="13" t="s">
        <v>69</v>
      </c>
      <c r="AY355" s="243" t="s">
        <v>140</v>
      </c>
    </row>
    <row r="356" s="13" customFormat="1">
      <c r="A356" s="13"/>
      <c r="B356" s="232"/>
      <c r="C356" s="233"/>
      <c r="D356" s="234" t="s">
        <v>152</v>
      </c>
      <c r="E356" s="235" t="s">
        <v>19</v>
      </c>
      <c r="F356" s="236" t="s">
        <v>380</v>
      </c>
      <c r="G356" s="233"/>
      <c r="H356" s="237">
        <v>-1.3999999999999999</v>
      </c>
      <c r="I356" s="238"/>
      <c r="J356" s="233"/>
      <c r="K356" s="233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152</v>
      </c>
      <c r="AU356" s="243" t="s">
        <v>83</v>
      </c>
      <c r="AV356" s="13" t="s">
        <v>83</v>
      </c>
      <c r="AW356" s="13" t="s">
        <v>31</v>
      </c>
      <c r="AX356" s="13" t="s">
        <v>69</v>
      </c>
      <c r="AY356" s="243" t="s">
        <v>140</v>
      </c>
    </row>
    <row r="357" s="13" customFormat="1">
      <c r="A357" s="13"/>
      <c r="B357" s="232"/>
      <c r="C357" s="233"/>
      <c r="D357" s="234" t="s">
        <v>152</v>
      </c>
      <c r="E357" s="235" t="s">
        <v>19</v>
      </c>
      <c r="F357" s="236" t="s">
        <v>381</v>
      </c>
      <c r="G357" s="233"/>
      <c r="H357" s="237">
        <v>28.984999999999999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152</v>
      </c>
      <c r="AU357" s="243" t="s">
        <v>83</v>
      </c>
      <c r="AV357" s="13" t="s">
        <v>83</v>
      </c>
      <c r="AW357" s="13" t="s">
        <v>31</v>
      </c>
      <c r="AX357" s="13" t="s">
        <v>69</v>
      </c>
      <c r="AY357" s="243" t="s">
        <v>140</v>
      </c>
    </row>
    <row r="358" s="13" customFormat="1">
      <c r="A358" s="13"/>
      <c r="B358" s="232"/>
      <c r="C358" s="233"/>
      <c r="D358" s="234" t="s">
        <v>152</v>
      </c>
      <c r="E358" s="235" t="s">
        <v>19</v>
      </c>
      <c r="F358" s="236" t="s">
        <v>382</v>
      </c>
      <c r="G358" s="233"/>
      <c r="H358" s="237">
        <v>-4.0999999999999996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152</v>
      </c>
      <c r="AU358" s="243" t="s">
        <v>83</v>
      </c>
      <c r="AV358" s="13" t="s">
        <v>83</v>
      </c>
      <c r="AW358" s="13" t="s">
        <v>31</v>
      </c>
      <c r="AX358" s="13" t="s">
        <v>69</v>
      </c>
      <c r="AY358" s="243" t="s">
        <v>140</v>
      </c>
    </row>
    <row r="359" s="13" customFormat="1">
      <c r="A359" s="13"/>
      <c r="B359" s="232"/>
      <c r="C359" s="233"/>
      <c r="D359" s="234" t="s">
        <v>152</v>
      </c>
      <c r="E359" s="235" t="s">
        <v>19</v>
      </c>
      <c r="F359" s="236" t="s">
        <v>383</v>
      </c>
      <c r="G359" s="233"/>
      <c r="H359" s="237">
        <v>13.75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152</v>
      </c>
      <c r="AU359" s="243" t="s">
        <v>83</v>
      </c>
      <c r="AV359" s="13" t="s">
        <v>83</v>
      </c>
      <c r="AW359" s="13" t="s">
        <v>31</v>
      </c>
      <c r="AX359" s="13" t="s">
        <v>69</v>
      </c>
      <c r="AY359" s="243" t="s">
        <v>140</v>
      </c>
    </row>
    <row r="360" s="13" customFormat="1">
      <c r="A360" s="13"/>
      <c r="B360" s="232"/>
      <c r="C360" s="233"/>
      <c r="D360" s="234" t="s">
        <v>152</v>
      </c>
      <c r="E360" s="235" t="s">
        <v>19</v>
      </c>
      <c r="F360" s="236" t="s">
        <v>384</v>
      </c>
      <c r="G360" s="233"/>
      <c r="H360" s="237">
        <v>-3.2000000000000002</v>
      </c>
      <c r="I360" s="238"/>
      <c r="J360" s="233"/>
      <c r="K360" s="233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152</v>
      </c>
      <c r="AU360" s="243" t="s">
        <v>83</v>
      </c>
      <c r="AV360" s="13" t="s">
        <v>83</v>
      </c>
      <c r="AW360" s="13" t="s">
        <v>31</v>
      </c>
      <c r="AX360" s="13" t="s">
        <v>69</v>
      </c>
      <c r="AY360" s="243" t="s">
        <v>140</v>
      </c>
    </row>
    <row r="361" s="14" customFormat="1">
      <c r="A361" s="14"/>
      <c r="B361" s="244"/>
      <c r="C361" s="245"/>
      <c r="D361" s="234" t="s">
        <v>152</v>
      </c>
      <c r="E361" s="246" t="s">
        <v>19</v>
      </c>
      <c r="F361" s="247" t="s">
        <v>169</v>
      </c>
      <c r="G361" s="245"/>
      <c r="H361" s="248">
        <v>223.583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152</v>
      </c>
      <c r="AU361" s="254" t="s">
        <v>83</v>
      </c>
      <c r="AV361" s="14" t="s">
        <v>148</v>
      </c>
      <c r="AW361" s="14" t="s">
        <v>31</v>
      </c>
      <c r="AX361" s="14" t="s">
        <v>77</v>
      </c>
      <c r="AY361" s="254" t="s">
        <v>140</v>
      </c>
    </row>
    <row r="362" s="2" customFormat="1" ht="16.5" customHeight="1">
      <c r="A362" s="40"/>
      <c r="B362" s="41"/>
      <c r="C362" s="214" t="s">
        <v>798</v>
      </c>
      <c r="D362" s="214" t="s">
        <v>143</v>
      </c>
      <c r="E362" s="215" t="s">
        <v>799</v>
      </c>
      <c r="F362" s="216" t="s">
        <v>800</v>
      </c>
      <c r="G362" s="217" t="s">
        <v>156</v>
      </c>
      <c r="H362" s="218">
        <v>223.583</v>
      </c>
      <c r="I362" s="219"/>
      <c r="J362" s="220">
        <f>ROUND(I362*H362,2)</f>
        <v>0</v>
      </c>
      <c r="K362" s="216" t="s">
        <v>147</v>
      </c>
      <c r="L362" s="46"/>
      <c r="M362" s="221" t="s">
        <v>19</v>
      </c>
      <c r="N362" s="222" t="s">
        <v>41</v>
      </c>
      <c r="O362" s="86"/>
      <c r="P362" s="223">
        <f>O362*H362</f>
        <v>0</v>
      </c>
      <c r="Q362" s="223">
        <v>0</v>
      </c>
      <c r="R362" s="223">
        <f>Q362*H362</f>
        <v>0</v>
      </c>
      <c r="S362" s="223">
        <v>0</v>
      </c>
      <c r="T362" s="224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5" t="s">
        <v>209</v>
      </c>
      <c r="AT362" s="225" t="s">
        <v>143</v>
      </c>
      <c r="AU362" s="225" t="s">
        <v>83</v>
      </c>
      <c r="AY362" s="19" t="s">
        <v>140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9" t="s">
        <v>83</v>
      </c>
      <c r="BK362" s="226">
        <f>ROUND(I362*H362,2)</f>
        <v>0</v>
      </c>
      <c r="BL362" s="19" t="s">
        <v>209</v>
      </c>
      <c r="BM362" s="225" t="s">
        <v>801</v>
      </c>
    </row>
    <row r="363" s="2" customFormat="1">
      <c r="A363" s="40"/>
      <c r="B363" s="41"/>
      <c r="C363" s="42"/>
      <c r="D363" s="227" t="s">
        <v>150</v>
      </c>
      <c r="E363" s="42"/>
      <c r="F363" s="228" t="s">
        <v>802</v>
      </c>
      <c r="G363" s="42"/>
      <c r="H363" s="42"/>
      <c r="I363" s="229"/>
      <c r="J363" s="42"/>
      <c r="K363" s="42"/>
      <c r="L363" s="46"/>
      <c r="M363" s="230"/>
      <c r="N363" s="231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150</v>
      </c>
      <c r="AU363" s="19" t="s">
        <v>83</v>
      </c>
    </row>
    <row r="364" s="13" customFormat="1">
      <c r="A364" s="13"/>
      <c r="B364" s="232"/>
      <c r="C364" s="233"/>
      <c r="D364" s="234" t="s">
        <v>152</v>
      </c>
      <c r="E364" s="235" t="s">
        <v>19</v>
      </c>
      <c r="F364" s="236" t="s">
        <v>371</v>
      </c>
      <c r="G364" s="233"/>
      <c r="H364" s="237">
        <v>51.590000000000003</v>
      </c>
      <c r="I364" s="238"/>
      <c r="J364" s="233"/>
      <c r="K364" s="233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152</v>
      </c>
      <c r="AU364" s="243" t="s">
        <v>83</v>
      </c>
      <c r="AV364" s="13" t="s">
        <v>83</v>
      </c>
      <c r="AW364" s="13" t="s">
        <v>31</v>
      </c>
      <c r="AX364" s="13" t="s">
        <v>69</v>
      </c>
      <c r="AY364" s="243" t="s">
        <v>140</v>
      </c>
    </row>
    <row r="365" s="13" customFormat="1">
      <c r="A365" s="13"/>
      <c r="B365" s="232"/>
      <c r="C365" s="233"/>
      <c r="D365" s="234" t="s">
        <v>152</v>
      </c>
      <c r="E365" s="235" t="s">
        <v>19</v>
      </c>
      <c r="F365" s="236" t="s">
        <v>372</v>
      </c>
      <c r="G365" s="233"/>
      <c r="H365" s="237">
        <v>-7.9199999999999999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152</v>
      </c>
      <c r="AU365" s="243" t="s">
        <v>83</v>
      </c>
      <c r="AV365" s="13" t="s">
        <v>83</v>
      </c>
      <c r="AW365" s="13" t="s">
        <v>31</v>
      </c>
      <c r="AX365" s="13" t="s">
        <v>69</v>
      </c>
      <c r="AY365" s="243" t="s">
        <v>140</v>
      </c>
    </row>
    <row r="366" s="13" customFormat="1">
      <c r="A366" s="13"/>
      <c r="B366" s="232"/>
      <c r="C366" s="233"/>
      <c r="D366" s="234" t="s">
        <v>152</v>
      </c>
      <c r="E366" s="235" t="s">
        <v>19</v>
      </c>
      <c r="F366" s="236" t="s">
        <v>373</v>
      </c>
      <c r="G366" s="233"/>
      <c r="H366" s="237">
        <v>51.755000000000003</v>
      </c>
      <c r="I366" s="238"/>
      <c r="J366" s="233"/>
      <c r="K366" s="233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152</v>
      </c>
      <c r="AU366" s="243" t="s">
        <v>83</v>
      </c>
      <c r="AV366" s="13" t="s">
        <v>83</v>
      </c>
      <c r="AW366" s="13" t="s">
        <v>31</v>
      </c>
      <c r="AX366" s="13" t="s">
        <v>69</v>
      </c>
      <c r="AY366" s="243" t="s">
        <v>140</v>
      </c>
    </row>
    <row r="367" s="13" customFormat="1">
      <c r="A367" s="13"/>
      <c r="B367" s="232"/>
      <c r="C367" s="233"/>
      <c r="D367" s="234" t="s">
        <v>152</v>
      </c>
      <c r="E367" s="235" t="s">
        <v>19</v>
      </c>
      <c r="F367" s="236" t="s">
        <v>374</v>
      </c>
      <c r="G367" s="233"/>
      <c r="H367" s="237">
        <v>-10.08</v>
      </c>
      <c r="I367" s="238"/>
      <c r="J367" s="233"/>
      <c r="K367" s="233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152</v>
      </c>
      <c r="AU367" s="243" t="s">
        <v>83</v>
      </c>
      <c r="AV367" s="13" t="s">
        <v>83</v>
      </c>
      <c r="AW367" s="13" t="s">
        <v>31</v>
      </c>
      <c r="AX367" s="13" t="s">
        <v>69</v>
      </c>
      <c r="AY367" s="243" t="s">
        <v>140</v>
      </c>
    </row>
    <row r="368" s="13" customFormat="1">
      <c r="A368" s="13"/>
      <c r="B368" s="232"/>
      <c r="C368" s="233"/>
      <c r="D368" s="234" t="s">
        <v>152</v>
      </c>
      <c r="E368" s="235" t="s">
        <v>19</v>
      </c>
      <c r="F368" s="236" t="s">
        <v>375</v>
      </c>
      <c r="G368" s="233"/>
      <c r="H368" s="237">
        <v>50.380000000000003</v>
      </c>
      <c r="I368" s="238"/>
      <c r="J368" s="233"/>
      <c r="K368" s="233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152</v>
      </c>
      <c r="AU368" s="243" t="s">
        <v>83</v>
      </c>
      <c r="AV368" s="13" t="s">
        <v>83</v>
      </c>
      <c r="AW368" s="13" t="s">
        <v>31</v>
      </c>
      <c r="AX368" s="13" t="s">
        <v>69</v>
      </c>
      <c r="AY368" s="243" t="s">
        <v>140</v>
      </c>
    </row>
    <row r="369" s="13" customFormat="1">
      <c r="A369" s="13"/>
      <c r="B369" s="232"/>
      <c r="C369" s="233"/>
      <c r="D369" s="234" t="s">
        <v>152</v>
      </c>
      <c r="E369" s="235" t="s">
        <v>19</v>
      </c>
      <c r="F369" s="236" t="s">
        <v>376</v>
      </c>
      <c r="G369" s="233"/>
      <c r="H369" s="237">
        <v>-3.96</v>
      </c>
      <c r="I369" s="238"/>
      <c r="J369" s="233"/>
      <c r="K369" s="233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152</v>
      </c>
      <c r="AU369" s="243" t="s">
        <v>83</v>
      </c>
      <c r="AV369" s="13" t="s">
        <v>83</v>
      </c>
      <c r="AW369" s="13" t="s">
        <v>31</v>
      </c>
      <c r="AX369" s="13" t="s">
        <v>69</v>
      </c>
      <c r="AY369" s="243" t="s">
        <v>140</v>
      </c>
    </row>
    <row r="370" s="13" customFormat="1">
      <c r="A370" s="13"/>
      <c r="B370" s="232"/>
      <c r="C370" s="233"/>
      <c r="D370" s="234" t="s">
        <v>152</v>
      </c>
      <c r="E370" s="235" t="s">
        <v>19</v>
      </c>
      <c r="F370" s="236" t="s">
        <v>377</v>
      </c>
      <c r="G370" s="233"/>
      <c r="H370" s="237">
        <v>48.923000000000002</v>
      </c>
      <c r="I370" s="238"/>
      <c r="J370" s="233"/>
      <c r="K370" s="233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152</v>
      </c>
      <c r="AU370" s="243" t="s">
        <v>83</v>
      </c>
      <c r="AV370" s="13" t="s">
        <v>83</v>
      </c>
      <c r="AW370" s="13" t="s">
        <v>31</v>
      </c>
      <c r="AX370" s="13" t="s">
        <v>69</v>
      </c>
      <c r="AY370" s="243" t="s">
        <v>140</v>
      </c>
    </row>
    <row r="371" s="13" customFormat="1">
      <c r="A371" s="13"/>
      <c r="B371" s="232"/>
      <c r="C371" s="233"/>
      <c r="D371" s="234" t="s">
        <v>152</v>
      </c>
      <c r="E371" s="235" t="s">
        <v>19</v>
      </c>
      <c r="F371" s="236" t="s">
        <v>378</v>
      </c>
      <c r="G371" s="233"/>
      <c r="H371" s="237">
        <v>-9.4000000000000004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152</v>
      </c>
      <c r="AU371" s="243" t="s">
        <v>83</v>
      </c>
      <c r="AV371" s="13" t="s">
        <v>83</v>
      </c>
      <c r="AW371" s="13" t="s">
        <v>31</v>
      </c>
      <c r="AX371" s="13" t="s">
        <v>69</v>
      </c>
      <c r="AY371" s="243" t="s">
        <v>140</v>
      </c>
    </row>
    <row r="372" s="13" customFormat="1">
      <c r="A372" s="13"/>
      <c r="B372" s="232"/>
      <c r="C372" s="233"/>
      <c r="D372" s="234" t="s">
        <v>152</v>
      </c>
      <c r="E372" s="235" t="s">
        <v>19</v>
      </c>
      <c r="F372" s="236" t="s">
        <v>379</v>
      </c>
      <c r="G372" s="233"/>
      <c r="H372" s="237">
        <v>18.260000000000002</v>
      </c>
      <c r="I372" s="238"/>
      <c r="J372" s="233"/>
      <c r="K372" s="233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152</v>
      </c>
      <c r="AU372" s="243" t="s">
        <v>83</v>
      </c>
      <c r="AV372" s="13" t="s">
        <v>83</v>
      </c>
      <c r="AW372" s="13" t="s">
        <v>31</v>
      </c>
      <c r="AX372" s="13" t="s">
        <v>69</v>
      </c>
      <c r="AY372" s="243" t="s">
        <v>140</v>
      </c>
    </row>
    <row r="373" s="13" customFormat="1">
      <c r="A373" s="13"/>
      <c r="B373" s="232"/>
      <c r="C373" s="233"/>
      <c r="D373" s="234" t="s">
        <v>152</v>
      </c>
      <c r="E373" s="235" t="s">
        <v>19</v>
      </c>
      <c r="F373" s="236" t="s">
        <v>380</v>
      </c>
      <c r="G373" s="233"/>
      <c r="H373" s="237">
        <v>-1.3999999999999999</v>
      </c>
      <c r="I373" s="238"/>
      <c r="J373" s="233"/>
      <c r="K373" s="233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152</v>
      </c>
      <c r="AU373" s="243" t="s">
        <v>83</v>
      </c>
      <c r="AV373" s="13" t="s">
        <v>83</v>
      </c>
      <c r="AW373" s="13" t="s">
        <v>31</v>
      </c>
      <c r="AX373" s="13" t="s">
        <v>69</v>
      </c>
      <c r="AY373" s="243" t="s">
        <v>140</v>
      </c>
    </row>
    <row r="374" s="13" customFormat="1">
      <c r="A374" s="13"/>
      <c r="B374" s="232"/>
      <c r="C374" s="233"/>
      <c r="D374" s="234" t="s">
        <v>152</v>
      </c>
      <c r="E374" s="235" t="s">
        <v>19</v>
      </c>
      <c r="F374" s="236" t="s">
        <v>381</v>
      </c>
      <c r="G374" s="233"/>
      <c r="H374" s="237">
        <v>28.984999999999999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152</v>
      </c>
      <c r="AU374" s="243" t="s">
        <v>83</v>
      </c>
      <c r="AV374" s="13" t="s">
        <v>83</v>
      </c>
      <c r="AW374" s="13" t="s">
        <v>31</v>
      </c>
      <c r="AX374" s="13" t="s">
        <v>69</v>
      </c>
      <c r="AY374" s="243" t="s">
        <v>140</v>
      </c>
    </row>
    <row r="375" s="13" customFormat="1">
      <c r="A375" s="13"/>
      <c r="B375" s="232"/>
      <c r="C375" s="233"/>
      <c r="D375" s="234" t="s">
        <v>152</v>
      </c>
      <c r="E375" s="235" t="s">
        <v>19</v>
      </c>
      <c r="F375" s="236" t="s">
        <v>382</v>
      </c>
      <c r="G375" s="233"/>
      <c r="H375" s="237">
        <v>-4.0999999999999996</v>
      </c>
      <c r="I375" s="238"/>
      <c r="J375" s="233"/>
      <c r="K375" s="233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152</v>
      </c>
      <c r="AU375" s="243" t="s">
        <v>83</v>
      </c>
      <c r="AV375" s="13" t="s">
        <v>83</v>
      </c>
      <c r="AW375" s="13" t="s">
        <v>31</v>
      </c>
      <c r="AX375" s="13" t="s">
        <v>69</v>
      </c>
      <c r="AY375" s="243" t="s">
        <v>140</v>
      </c>
    </row>
    <row r="376" s="13" customFormat="1">
      <c r="A376" s="13"/>
      <c r="B376" s="232"/>
      <c r="C376" s="233"/>
      <c r="D376" s="234" t="s">
        <v>152</v>
      </c>
      <c r="E376" s="235" t="s">
        <v>19</v>
      </c>
      <c r="F376" s="236" t="s">
        <v>383</v>
      </c>
      <c r="G376" s="233"/>
      <c r="H376" s="237">
        <v>13.75</v>
      </c>
      <c r="I376" s="238"/>
      <c r="J376" s="233"/>
      <c r="K376" s="233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152</v>
      </c>
      <c r="AU376" s="243" t="s">
        <v>83</v>
      </c>
      <c r="AV376" s="13" t="s">
        <v>83</v>
      </c>
      <c r="AW376" s="13" t="s">
        <v>31</v>
      </c>
      <c r="AX376" s="13" t="s">
        <v>69</v>
      </c>
      <c r="AY376" s="243" t="s">
        <v>140</v>
      </c>
    </row>
    <row r="377" s="13" customFormat="1">
      <c r="A377" s="13"/>
      <c r="B377" s="232"/>
      <c r="C377" s="233"/>
      <c r="D377" s="234" t="s">
        <v>152</v>
      </c>
      <c r="E377" s="235" t="s">
        <v>19</v>
      </c>
      <c r="F377" s="236" t="s">
        <v>384</v>
      </c>
      <c r="G377" s="233"/>
      <c r="H377" s="237">
        <v>-3.2000000000000002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152</v>
      </c>
      <c r="AU377" s="243" t="s">
        <v>83</v>
      </c>
      <c r="AV377" s="13" t="s">
        <v>83</v>
      </c>
      <c r="AW377" s="13" t="s">
        <v>31</v>
      </c>
      <c r="AX377" s="13" t="s">
        <v>69</v>
      </c>
      <c r="AY377" s="243" t="s">
        <v>140</v>
      </c>
    </row>
    <row r="378" s="14" customFormat="1">
      <c r="A378" s="14"/>
      <c r="B378" s="244"/>
      <c r="C378" s="245"/>
      <c r="D378" s="234" t="s">
        <v>152</v>
      </c>
      <c r="E378" s="246" t="s">
        <v>19</v>
      </c>
      <c r="F378" s="247" t="s">
        <v>169</v>
      </c>
      <c r="G378" s="245"/>
      <c r="H378" s="248">
        <v>223.583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152</v>
      </c>
      <c r="AU378" s="254" t="s">
        <v>83</v>
      </c>
      <c r="AV378" s="14" t="s">
        <v>148</v>
      </c>
      <c r="AW378" s="14" t="s">
        <v>31</v>
      </c>
      <c r="AX378" s="14" t="s">
        <v>77</v>
      </c>
      <c r="AY378" s="254" t="s">
        <v>140</v>
      </c>
    </row>
    <row r="379" s="2" customFormat="1" ht="16.5" customHeight="1">
      <c r="A379" s="40"/>
      <c r="B379" s="41"/>
      <c r="C379" s="214" t="s">
        <v>803</v>
      </c>
      <c r="D379" s="214" t="s">
        <v>143</v>
      </c>
      <c r="E379" s="215" t="s">
        <v>804</v>
      </c>
      <c r="F379" s="216" t="s">
        <v>805</v>
      </c>
      <c r="G379" s="217" t="s">
        <v>156</v>
      </c>
      <c r="H379" s="218">
        <v>84.290000000000006</v>
      </c>
      <c r="I379" s="219"/>
      <c r="J379" s="220">
        <f>ROUND(I379*H379,2)</f>
        <v>0</v>
      </c>
      <c r="K379" s="216" t="s">
        <v>147</v>
      </c>
      <c r="L379" s="46"/>
      <c r="M379" s="221" t="s">
        <v>19</v>
      </c>
      <c r="N379" s="222" t="s">
        <v>41</v>
      </c>
      <c r="O379" s="86"/>
      <c r="P379" s="223">
        <f>O379*H379</f>
        <v>0</v>
      </c>
      <c r="Q379" s="223">
        <v>0</v>
      </c>
      <c r="R379" s="223">
        <f>Q379*H379</f>
        <v>0</v>
      </c>
      <c r="S379" s="223">
        <v>3.0000000000000001E-05</v>
      </c>
      <c r="T379" s="224">
        <f>S379*H379</f>
        <v>0.0025287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25" t="s">
        <v>209</v>
      </c>
      <c r="AT379" s="225" t="s">
        <v>143</v>
      </c>
      <c r="AU379" s="225" t="s">
        <v>83</v>
      </c>
      <c r="AY379" s="19" t="s">
        <v>140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9" t="s">
        <v>83</v>
      </c>
      <c r="BK379" s="226">
        <f>ROUND(I379*H379,2)</f>
        <v>0</v>
      </c>
      <c r="BL379" s="19" t="s">
        <v>209</v>
      </c>
      <c r="BM379" s="225" t="s">
        <v>806</v>
      </c>
    </row>
    <row r="380" s="2" customFormat="1">
      <c r="A380" s="40"/>
      <c r="B380" s="41"/>
      <c r="C380" s="42"/>
      <c r="D380" s="227" t="s">
        <v>150</v>
      </c>
      <c r="E380" s="42"/>
      <c r="F380" s="228" t="s">
        <v>807</v>
      </c>
      <c r="G380" s="42"/>
      <c r="H380" s="42"/>
      <c r="I380" s="229"/>
      <c r="J380" s="42"/>
      <c r="K380" s="42"/>
      <c r="L380" s="46"/>
      <c r="M380" s="230"/>
      <c r="N380" s="231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150</v>
      </c>
      <c r="AU380" s="19" t="s">
        <v>83</v>
      </c>
    </row>
    <row r="381" s="2" customFormat="1" ht="16.5" customHeight="1">
      <c r="A381" s="40"/>
      <c r="B381" s="41"/>
      <c r="C381" s="269" t="s">
        <v>808</v>
      </c>
      <c r="D381" s="269" t="s">
        <v>395</v>
      </c>
      <c r="E381" s="270" t="s">
        <v>809</v>
      </c>
      <c r="F381" s="271" t="s">
        <v>810</v>
      </c>
      <c r="G381" s="272" t="s">
        <v>156</v>
      </c>
      <c r="H381" s="273">
        <v>88.504999999999995</v>
      </c>
      <c r="I381" s="274"/>
      <c r="J381" s="275">
        <f>ROUND(I381*H381,2)</f>
        <v>0</v>
      </c>
      <c r="K381" s="271" t="s">
        <v>147</v>
      </c>
      <c r="L381" s="276"/>
      <c r="M381" s="277" t="s">
        <v>19</v>
      </c>
      <c r="N381" s="278" t="s">
        <v>41</v>
      </c>
      <c r="O381" s="86"/>
      <c r="P381" s="223">
        <f>O381*H381</f>
        <v>0</v>
      </c>
      <c r="Q381" s="223">
        <v>4.0000000000000003E-05</v>
      </c>
      <c r="R381" s="223">
        <f>Q381*H381</f>
        <v>0.0035402000000000003</v>
      </c>
      <c r="S381" s="223">
        <v>0</v>
      </c>
      <c r="T381" s="224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5" t="s">
        <v>385</v>
      </c>
      <c r="AT381" s="225" t="s">
        <v>395</v>
      </c>
      <c r="AU381" s="225" t="s">
        <v>83</v>
      </c>
      <c r="AY381" s="19" t="s">
        <v>140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9" t="s">
        <v>83</v>
      </c>
      <c r="BK381" s="226">
        <f>ROUND(I381*H381,2)</f>
        <v>0</v>
      </c>
      <c r="BL381" s="19" t="s">
        <v>209</v>
      </c>
      <c r="BM381" s="225" t="s">
        <v>811</v>
      </c>
    </row>
    <row r="382" s="13" customFormat="1">
      <c r="A382" s="13"/>
      <c r="B382" s="232"/>
      <c r="C382" s="233"/>
      <c r="D382" s="234" t="s">
        <v>152</v>
      </c>
      <c r="E382" s="233"/>
      <c r="F382" s="236" t="s">
        <v>812</v>
      </c>
      <c r="G382" s="233"/>
      <c r="H382" s="237">
        <v>88.504999999999995</v>
      </c>
      <c r="I382" s="238"/>
      <c r="J382" s="233"/>
      <c r="K382" s="233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152</v>
      </c>
      <c r="AU382" s="243" t="s">
        <v>83</v>
      </c>
      <c r="AV382" s="13" t="s">
        <v>83</v>
      </c>
      <c r="AW382" s="13" t="s">
        <v>4</v>
      </c>
      <c r="AX382" s="13" t="s">
        <v>77</v>
      </c>
      <c r="AY382" s="243" t="s">
        <v>140</v>
      </c>
    </row>
    <row r="383" s="2" customFormat="1" ht="16.5" customHeight="1">
      <c r="A383" s="40"/>
      <c r="B383" s="41"/>
      <c r="C383" s="269" t="s">
        <v>813</v>
      </c>
      <c r="D383" s="269" t="s">
        <v>395</v>
      </c>
      <c r="E383" s="270" t="s">
        <v>814</v>
      </c>
      <c r="F383" s="271" t="s">
        <v>815</v>
      </c>
      <c r="G383" s="272" t="s">
        <v>185</v>
      </c>
      <c r="H383" s="273">
        <v>126.435</v>
      </c>
      <c r="I383" s="274"/>
      <c r="J383" s="275">
        <f>ROUND(I383*H383,2)</f>
        <v>0</v>
      </c>
      <c r="K383" s="271" t="s">
        <v>147</v>
      </c>
      <c r="L383" s="276"/>
      <c r="M383" s="277" t="s">
        <v>19</v>
      </c>
      <c r="N383" s="278" t="s">
        <v>41</v>
      </c>
      <c r="O383" s="86"/>
      <c r="P383" s="223">
        <f>O383*H383</f>
        <v>0</v>
      </c>
      <c r="Q383" s="223">
        <v>0</v>
      </c>
      <c r="R383" s="223">
        <f>Q383*H383</f>
        <v>0</v>
      </c>
      <c r="S383" s="223">
        <v>0</v>
      </c>
      <c r="T383" s="224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25" t="s">
        <v>385</v>
      </c>
      <c r="AT383" s="225" t="s">
        <v>395</v>
      </c>
      <c r="AU383" s="225" t="s">
        <v>83</v>
      </c>
      <c r="AY383" s="19" t="s">
        <v>140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9" t="s">
        <v>83</v>
      </c>
      <c r="BK383" s="226">
        <f>ROUND(I383*H383,2)</f>
        <v>0</v>
      </c>
      <c r="BL383" s="19" t="s">
        <v>209</v>
      </c>
      <c r="BM383" s="225" t="s">
        <v>816</v>
      </c>
    </row>
    <row r="384" s="13" customFormat="1">
      <c r="A384" s="13"/>
      <c r="B384" s="232"/>
      <c r="C384" s="233"/>
      <c r="D384" s="234" t="s">
        <v>152</v>
      </c>
      <c r="E384" s="233"/>
      <c r="F384" s="236" t="s">
        <v>817</v>
      </c>
      <c r="G384" s="233"/>
      <c r="H384" s="237">
        <v>126.435</v>
      </c>
      <c r="I384" s="238"/>
      <c r="J384" s="233"/>
      <c r="K384" s="233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152</v>
      </c>
      <c r="AU384" s="243" t="s">
        <v>83</v>
      </c>
      <c r="AV384" s="13" t="s">
        <v>83</v>
      </c>
      <c r="AW384" s="13" t="s">
        <v>4</v>
      </c>
      <c r="AX384" s="13" t="s">
        <v>77</v>
      </c>
      <c r="AY384" s="243" t="s">
        <v>140</v>
      </c>
    </row>
    <row r="385" s="2" customFormat="1" ht="16.5" customHeight="1">
      <c r="A385" s="40"/>
      <c r="B385" s="41"/>
      <c r="C385" s="214" t="s">
        <v>818</v>
      </c>
      <c r="D385" s="214" t="s">
        <v>143</v>
      </c>
      <c r="E385" s="215" t="s">
        <v>819</v>
      </c>
      <c r="F385" s="216" t="s">
        <v>820</v>
      </c>
      <c r="G385" s="217" t="s">
        <v>156</v>
      </c>
      <c r="H385" s="218">
        <v>223.583</v>
      </c>
      <c r="I385" s="219"/>
      <c r="J385" s="220">
        <f>ROUND(I385*H385,2)</f>
        <v>0</v>
      </c>
      <c r="K385" s="216" t="s">
        <v>147</v>
      </c>
      <c r="L385" s="46"/>
      <c r="M385" s="221" t="s">
        <v>19</v>
      </c>
      <c r="N385" s="222" t="s">
        <v>41</v>
      </c>
      <c r="O385" s="86"/>
      <c r="P385" s="223">
        <f>O385*H385</f>
        <v>0</v>
      </c>
      <c r="Q385" s="223">
        <v>0.00021000000000000001</v>
      </c>
      <c r="R385" s="223">
        <f>Q385*H385</f>
        <v>0.046952430000000003</v>
      </c>
      <c r="S385" s="223">
        <v>0</v>
      </c>
      <c r="T385" s="224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25" t="s">
        <v>209</v>
      </c>
      <c r="AT385" s="225" t="s">
        <v>143</v>
      </c>
      <c r="AU385" s="225" t="s">
        <v>83</v>
      </c>
      <c r="AY385" s="19" t="s">
        <v>140</v>
      </c>
      <c r="BE385" s="226">
        <f>IF(N385="základní",J385,0)</f>
        <v>0</v>
      </c>
      <c r="BF385" s="226">
        <f>IF(N385="snížená",J385,0)</f>
        <v>0</v>
      </c>
      <c r="BG385" s="226">
        <f>IF(N385="zákl. přenesená",J385,0)</f>
        <v>0</v>
      </c>
      <c r="BH385" s="226">
        <f>IF(N385="sníž. přenesená",J385,0)</f>
        <v>0</v>
      </c>
      <c r="BI385" s="226">
        <f>IF(N385="nulová",J385,0)</f>
        <v>0</v>
      </c>
      <c r="BJ385" s="19" t="s">
        <v>83</v>
      </c>
      <c r="BK385" s="226">
        <f>ROUND(I385*H385,2)</f>
        <v>0</v>
      </c>
      <c r="BL385" s="19" t="s">
        <v>209</v>
      </c>
      <c r="BM385" s="225" t="s">
        <v>821</v>
      </c>
    </row>
    <row r="386" s="2" customFormat="1">
      <c r="A386" s="40"/>
      <c r="B386" s="41"/>
      <c r="C386" s="42"/>
      <c r="D386" s="227" t="s">
        <v>150</v>
      </c>
      <c r="E386" s="42"/>
      <c r="F386" s="228" t="s">
        <v>822</v>
      </c>
      <c r="G386" s="42"/>
      <c r="H386" s="42"/>
      <c r="I386" s="229"/>
      <c r="J386" s="42"/>
      <c r="K386" s="42"/>
      <c r="L386" s="46"/>
      <c r="M386" s="230"/>
      <c r="N386" s="231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150</v>
      </c>
      <c r="AU386" s="19" t="s">
        <v>83</v>
      </c>
    </row>
    <row r="387" s="13" customFormat="1">
      <c r="A387" s="13"/>
      <c r="B387" s="232"/>
      <c r="C387" s="233"/>
      <c r="D387" s="234" t="s">
        <v>152</v>
      </c>
      <c r="E387" s="235" t="s">
        <v>19</v>
      </c>
      <c r="F387" s="236" t="s">
        <v>371</v>
      </c>
      <c r="G387" s="233"/>
      <c r="H387" s="237">
        <v>51.590000000000003</v>
      </c>
      <c r="I387" s="238"/>
      <c r="J387" s="233"/>
      <c r="K387" s="233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152</v>
      </c>
      <c r="AU387" s="243" t="s">
        <v>83</v>
      </c>
      <c r="AV387" s="13" t="s">
        <v>83</v>
      </c>
      <c r="AW387" s="13" t="s">
        <v>31</v>
      </c>
      <c r="AX387" s="13" t="s">
        <v>69</v>
      </c>
      <c r="AY387" s="243" t="s">
        <v>140</v>
      </c>
    </row>
    <row r="388" s="13" customFormat="1">
      <c r="A388" s="13"/>
      <c r="B388" s="232"/>
      <c r="C388" s="233"/>
      <c r="D388" s="234" t="s">
        <v>152</v>
      </c>
      <c r="E388" s="235" t="s">
        <v>19</v>
      </c>
      <c r="F388" s="236" t="s">
        <v>372</v>
      </c>
      <c r="G388" s="233"/>
      <c r="H388" s="237">
        <v>-7.9199999999999999</v>
      </c>
      <c r="I388" s="238"/>
      <c r="J388" s="233"/>
      <c r="K388" s="233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152</v>
      </c>
      <c r="AU388" s="243" t="s">
        <v>83</v>
      </c>
      <c r="AV388" s="13" t="s">
        <v>83</v>
      </c>
      <c r="AW388" s="13" t="s">
        <v>31</v>
      </c>
      <c r="AX388" s="13" t="s">
        <v>69</v>
      </c>
      <c r="AY388" s="243" t="s">
        <v>140</v>
      </c>
    </row>
    <row r="389" s="13" customFormat="1">
      <c r="A389" s="13"/>
      <c r="B389" s="232"/>
      <c r="C389" s="233"/>
      <c r="D389" s="234" t="s">
        <v>152</v>
      </c>
      <c r="E389" s="235" t="s">
        <v>19</v>
      </c>
      <c r="F389" s="236" t="s">
        <v>373</v>
      </c>
      <c r="G389" s="233"/>
      <c r="H389" s="237">
        <v>51.755000000000003</v>
      </c>
      <c r="I389" s="238"/>
      <c r="J389" s="233"/>
      <c r="K389" s="233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152</v>
      </c>
      <c r="AU389" s="243" t="s">
        <v>83</v>
      </c>
      <c r="AV389" s="13" t="s">
        <v>83</v>
      </c>
      <c r="AW389" s="13" t="s">
        <v>31</v>
      </c>
      <c r="AX389" s="13" t="s">
        <v>69</v>
      </c>
      <c r="AY389" s="243" t="s">
        <v>140</v>
      </c>
    </row>
    <row r="390" s="13" customFormat="1">
      <c r="A390" s="13"/>
      <c r="B390" s="232"/>
      <c r="C390" s="233"/>
      <c r="D390" s="234" t="s">
        <v>152</v>
      </c>
      <c r="E390" s="235" t="s">
        <v>19</v>
      </c>
      <c r="F390" s="236" t="s">
        <v>374</v>
      </c>
      <c r="G390" s="233"/>
      <c r="H390" s="237">
        <v>-10.08</v>
      </c>
      <c r="I390" s="238"/>
      <c r="J390" s="233"/>
      <c r="K390" s="233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152</v>
      </c>
      <c r="AU390" s="243" t="s">
        <v>83</v>
      </c>
      <c r="AV390" s="13" t="s">
        <v>83</v>
      </c>
      <c r="AW390" s="13" t="s">
        <v>31</v>
      </c>
      <c r="AX390" s="13" t="s">
        <v>69</v>
      </c>
      <c r="AY390" s="243" t="s">
        <v>140</v>
      </c>
    </row>
    <row r="391" s="13" customFormat="1">
      <c r="A391" s="13"/>
      <c r="B391" s="232"/>
      <c r="C391" s="233"/>
      <c r="D391" s="234" t="s">
        <v>152</v>
      </c>
      <c r="E391" s="235" t="s">
        <v>19</v>
      </c>
      <c r="F391" s="236" t="s">
        <v>375</v>
      </c>
      <c r="G391" s="233"/>
      <c r="H391" s="237">
        <v>50.380000000000003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152</v>
      </c>
      <c r="AU391" s="243" t="s">
        <v>83</v>
      </c>
      <c r="AV391" s="13" t="s">
        <v>83</v>
      </c>
      <c r="AW391" s="13" t="s">
        <v>31</v>
      </c>
      <c r="AX391" s="13" t="s">
        <v>69</v>
      </c>
      <c r="AY391" s="243" t="s">
        <v>140</v>
      </c>
    </row>
    <row r="392" s="13" customFormat="1">
      <c r="A392" s="13"/>
      <c r="B392" s="232"/>
      <c r="C392" s="233"/>
      <c r="D392" s="234" t="s">
        <v>152</v>
      </c>
      <c r="E392" s="235" t="s">
        <v>19</v>
      </c>
      <c r="F392" s="236" t="s">
        <v>376</v>
      </c>
      <c r="G392" s="233"/>
      <c r="H392" s="237">
        <v>-3.96</v>
      </c>
      <c r="I392" s="238"/>
      <c r="J392" s="233"/>
      <c r="K392" s="233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152</v>
      </c>
      <c r="AU392" s="243" t="s">
        <v>83</v>
      </c>
      <c r="AV392" s="13" t="s">
        <v>83</v>
      </c>
      <c r="AW392" s="13" t="s">
        <v>31</v>
      </c>
      <c r="AX392" s="13" t="s">
        <v>69</v>
      </c>
      <c r="AY392" s="243" t="s">
        <v>140</v>
      </c>
    </row>
    <row r="393" s="13" customFormat="1">
      <c r="A393" s="13"/>
      <c r="B393" s="232"/>
      <c r="C393" s="233"/>
      <c r="D393" s="234" t="s">
        <v>152</v>
      </c>
      <c r="E393" s="235" t="s">
        <v>19</v>
      </c>
      <c r="F393" s="236" t="s">
        <v>377</v>
      </c>
      <c r="G393" s="233"/>
      <c r="H393" s="237">
        <v>48.923000000000002</v>
      </c>
      <c r="I393" s="238"/>
      <c r="J393" s="233"/>
      <c r="K393" s="233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152</v>
      </c>
      <c r="AU393" s="243" t="s">
        <v>83</v>
      </c>
      <c r="AV393" s="13" t="s">
        <v>83</v>
      </c>
      <c r="AW393" s="13" t="s">
        <v>31</v>
      </c>
      <c r="AX393" s="13" t="s">
        <v>69</v>
      </c>
      <c r="AY393" s="243" t="s">
        <v>140</v>
      </c>
    </row>
    <row r="394" s="13" customFormat="1">
      <c r="A394" s="13"/>
      <c r="B394" s="232"/>
      <c r="C394" s="233"/>
      <c r="D394" s="234" t="s">
        <v>152</v>
      </c>
      <c r="E394" s="235" t="s">
        <v>19</v>
      </c>
      <c r="F394" s="236" t="s">
        <v>378</v>
      </c>
      <c r="G394" s="233"/>
      <c r="H394" s="237">
        <v>-9.4000000000000004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152</v>
      </c>
      <c r="AU394" s="243" t="s">
        <v>83</v>
      </c>
      <c r="AV394" s="13" t="s">
        <v>83</v>
      </c>
      <c r="AW394" s="13" t="s">
        <v>31</v>
      </c>
      <c r="AX394" s="13" t="s">
        <v>69</v>
      </c>
      <c r="AY394" s="243" t="s">
        <v>140</v>
      </c>
    </row>
    <row r="395" s="13" customFormat="1">
      <c r="A395" s="13"/>
      <c r="B395" s="232"/>
      <c r="C395" s="233"/>
      <c r="D395" s="234" t="s">
        <v>152</v>
      </c>
      <c r="E395" s="235" t="s">
        <v>19</v>
      </c>
      <c r="F395" s="236" t="s">
        <v>379</v>
      </c>
      <c r="G395" s="233"/>
      <c r="H395" s="237">
        <v>18.260000000000002</v>
      </c>
      <c r="I395" s="238"/>
      <c r="J395" s="233"/>
      <c r="K395" s="233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152</v>
      </c>
      <c r="AU395" s="243" t="s">
        <v>83</v>
      </c>
      <c r="AV395" s="13" t="s">
        <v>83</v>
      </c>
      <c r="AW395" s="13" t="s">
        <v>31</v>
      </c>
      <c r="AX395" s="13" t="s">
        <v>69</v>
      </c>
      <c r="AY395" s="243" t="s">
        <v>140</v>
      </c>
    </row>
    <row r="396" s="13" customFormat="1">
      <c r="A396" s="13"/>
      <c r="B396" s="232"/>
      <c r="C396" s="233"/>
      <c r="D396" s="234" t="s">
        <v>152</v>
      </c>
      <c r="E396" s="235" t="s">
        <v>19</v>
      </c>
      <c r="F396" s="236" t="s">
        <v>380</v>
      </c>
      <c r="G396" s="233"/>
      <c r="H396" s="237">
        <v>-1.3999999999999999</v>
      </c>
      <c r="I396" s="238"/>
      <c r="J396" s="233"/>
      <c r="K396" s="233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152</v>
      </c>
      <c r="AU396" s="243" t="s">
        <v>83</v>
      </c>
      <c r="AV396" s="13" t="s">
        <v>83</v>
      </c>
      <c r="AW396" s="13" t="s">
        <v>31</v>
      </c>
      <c r="AX396" s="13" t="s">
        <v>69</v>
      </c>
      <c r="AY396" s="243" t="s">
        <v>140</v>
      </c>
    </row>
    <row r="397" s="13" customFormat="1">
      <c r="A397" s="13"/>
      <c r="B397" s="232"/>
      <c r="C397" s="233"/>
      <c r="D397" s="234" t="s">
        <v>152</v>
      </c>
      <c r="E397" s="235" t="s">
        <v>19</v>
      </c>
      <c r="F397" s="236" t="s">
        <v>381</v>
      </c>
      <c r="G397" s="233"/>
      <c r="H397" s="237">
        <v>28.984999999999999</v>
      </c>
      <c r="I397" s="238"/>
      <c r="J397" s="233"/>
      <c r="K397" s="233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152</v>
      </c>
      <c r="AU397" s="243" t="s">
        <v>83</v>
      </c>
      <c r="AV397" s="13" t="s">
        <v>83</v>
      </c>
      <c r="AW397" s="13" t="s">
        <v>31</v>
      </c>
      <c r="AX397" s="13" t="s">
        <v>69</v>
      </c>
      <c r="AY397" s="243" t="s">
        <v>140</v>
      </c>
    </row>
    <row r="398" s="13" customFormat="1">
      <c r="A398" s="13"/>
      <c r="B398" s="232"/>
      <c r="C398" s="233"/>
      <c r="D398" s="234" t="s">
        <v>152</v>
      </c>
      <c r="E398" s="235" t="s">
        <v>19</v>
      </c>
      <c r="F398" s="236" t="s">
        <v>382</v>
      </c>
      <c r="G398" s="233"/>
      <c r="H398" s="237">
        <v>-4.0999999999999996</v>
      </c>
      <c r="I398" s="238"/>
      <c r="J398" s="233"/>
      <c r="K398" s="233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152</v>
      </c>
      <c r="AU398" s="243" t="s">
        <v>83</v>
      </c>
      <c r="AV398" s="13" t="s">
        <v>83</v>
      </c>
      <c r="AW398" s="13" t="s">
        <v>31</v>
      </c>
      <c r="AX398" s="13" t="s">
        <v>69</v>
      </c>
      <c r="AY398" s="243" t="s">
        <v>140</v>
      </c>
    </row>
    <row r="399" s="13" customFormat="1">
      <c r="A399" s="13"/>
      <c r="B399" s="232"/>
      <c r="C399" s="233"/>
      <c r="D399" s="234" t="s">
        <v>152</v>
      </c>
      <c r="E399" s="235" t="s">
        <v>19</v>
      </c>
      <c r="F399" s="236" t="s">
        <v>383</v>
      </c>
      <c r="G399" s="233"/>
      <c r="H399" s="237">
        <v>13.75</v>
      </c>
      <c r="I399" s="238"/>
      <c r="J399" s="233"/>
      <c r="K399" s="233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152</v>
      </c>
      <c r="AU399" s="243" t="s">
        <v>83</v>
      </c>
      <c r="AV399" s="13" t="s">
        <v>83</v>
      </c>
      <c r="AW399" s="13" t="s">
        <v>31</v>
      </c>
      <c r="AX399" s="13" t="s">
        <v>69</v>
      </c>
      <c r="AY399" s="243" t="s">
        <v>140</v>
      </c>
    </row>
    <row r="400" s="13" customFormat="1">
      <c r="A400" s="13"/>
      <c r="B400" s="232"/>
      <c r="C400" s="233"/>
      <c r="D400" s="234" t="s">
        <v>152</v>
      </c>
      <c r="E400" s="235" t="s">
        <v>19</v>
      </c>
      <c r="F400" s="236" t="s">
        <v>384</v>
      </c>
      <c r="G400" s="233"/>
      <c r="H400" s="237">
        <v>-3.2000000000000002</v>
      </c>
      <c r="I400" s="238"/>
      <c r="J400" s="233"/>
      <c r="K400" s="233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152</v>
      </c>
      <c r="AU400" s="243" t="s">
        <v>83</v>
      </c>
      <c r="AV400" s="13" t="s">
        <v>83</v>
      </c>
      <c r="AW400" s="13" t="s">
        <v>31</v>
      </c>
      <c r="AX400" s="13" t="s">
        <v>69</v>
      </c>
      <c r="AY400" s="243" t="s">
        <v>140</v>
      </c>
    </row>
    <row r="401" s="14" customFormat="1">
      <c r="A401" s="14"/>
      <c r="B401" s="244"/>
      <c r="C401" s="245"/>
      <c r="D401" s="234" t="s">
        <v>152</v>
      </c>
      <c r="E401" s="246" t="s">
        <v>19</v>
      </c>
      <c r="F401" s="247" t="s">
        <v>169</v>
      </c>
      <c r="G401" s="245"/>
      <c r="H401" s="248">
        <v>223.583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152</v>
      </c>
      <c r="AU401" s="254" t="s">
        <v>83</v>
      </c>
      <c r="AV401" s="14" t="s">
        <v>148</v>
      </c>
      <c r="AW401" s="14" t="s">
        <v>31</v>
      </c>
      <c r="AX401" s="14" t="s">
        <v>77</v>
      </c>
      <c r="AY401" s="254" t="s">
        <v>140</v>
      </c>
    </row>
    <row r="402" s="2" customFormat="1" ht="24.15" customHeight="1">
      <c r="A402" s="40"/>
      <c r="B402" s="41"/>
      <c r="C402" s="214" t="s">
        <v>823</v>
      </c>
      <c r="D402" s="214" t="s">
        <v>143</v>
      </c>
      <c r="E402" s="215" t="s">
        <v>824</v>
      </c>
      <c r="F402" s="216" t="s">
        <v>825</v>
      </c>
      <c r="G402" s="217" t="s">
        <v>156</v>
      </c>
      <c r="H402" s="218">
        <v>223.583</v>
      </c>
      <c r="I402" s="219"/>
      <c r="J402" s="220">
        <f>ROUND(I402*H402,2)</f>
        <v>0</v>
      </c>
      <c r="K402" s="216" t="s">
        <v>147</v>
      </c>
      <c r="L402" s="46"/>
      <c r="M402" s="221" t="s">
        <v>19</v>
      </c>
      <c r="N402" s="222" t="s">
        <v>41</v>
      </c>
      <c r="O402" s="86"/>
      <c r="P402" s="223">
        <f>O402*H402</f>
        <v>0</v>
      </c>
      <c r="Q402" s="223">
        <v>0.00010000000000000001</v>
      </c>
      <c r="R402" s="223">
        <f>Q402*H402</f>
        <v>0.022358300000000001</v>
      </c>
      <c r="S402" s="223">
        <v>0</v>
      </c>
      <c r="T402" s="224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25" t="s">
        <v>209</v>
      </c>
      <c r="AT402" s="225" t="s">
        <v>143</v>
      </c>
      <c r="AU402" s="225" t="s">
        <v>83</v>
      </c>
      <c r="AY402" s="19" t="s">
        <v>140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9" t="s">
        <v>83</v>
      </c>
      <c r="BK402" s="226">
        <f>ROUND(I402*H402,2)</f>
        <v>0</v>
      </c>
      <c r="BL402" s="19" t="s">
        <v>209</v>
      </c>
      <c r="BM402" s="225" t="s">
        <v>826</v>
      </c>
    </row>
    <row r="403" s="2" customFormat="1">
      <c r="A403" s="40"/>
      <c r="B403" s="41"/>
      <c r="C403" s="42"/>
      <c r="D403" s="227" t="s">
        <v>150</v>
      </c>
      <c r="E403" s="42"/>
      <c r="F403" s="228" t="s">
        <v>827</v>
      </c>
      <c r="G403" s="42"/>
      <c r="H403" s="42"/>
      <c r="I403" s="229"/>
      <c r="J403" s="42"/>
      <c r="K403" s="42"/>
      <c r="L403" s="46"/>
      <c r="M403" s="230"/>
      <c r="N403" s="231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150</v>
      </c>
      <c r="AU403" s="19" t="s">
        <v>83</v>
      </c>
    </row>
    <row r="404" s="13" customFormat="1">
      <c r="A404" s="13"/>
      <c r="B404" s="232"/>
      <c r="C404" s="233"/>
      <c r="D404" s="234" t="s">
        <v>152</v>
      </c>
      <c r="E404" s="235" t="s">
        <v>19</v>
      </c>
      <c r="F404" s="236" t="s">
        <v>371</v>
      </c>
      <c r="G404" s="233"/>
      <c r="H404" s="237">
        <v>51.590000000000003</v>
      </c>
      <c r="I404" s="238"/>
      <c r="J404" s="233"/>
      <c r="K404" s="233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152</v>
      </c>
      <c r="AU404" s="243" t="s">
        <v>83</v>
      </c>
      <c r="AV404" s="13" t="s">
        <v>83</v>
      </c>
      <c r="AW404" s="13" t="s">
        <v>31</v>
      </c>
      <c r="AX404" s="13" t="s">
        <v>69</v>
      </c>
      <c r="AY404" s="243" t="s">
        <v>140</v>
      </c>
    </row>
    <row r="405" s="13" customFormat="1">
      <c r="A405" s="13"/>
      <c r="B405" s="232"/>
      <c r="C405" s="233"/>
      <c r="D405" s="234" t="s">
        <v>152</v>
      </c>
      <c r="E405" s="235" t="s">
        <v>19</v>
      </c>
      <c r="F405" s="236" t="s">
        <v>372</v>
      </c>
      <c r="G405" s="233"/>
      <c r="H405" s="237">
        <v>-7.9199999999999999</v>
      </c>
      <c r="I405" s="238"/>
      <c r="J405" s="233"/>
      <c r="K405" s="233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152</v>
      </c>
      <c r="AU405" s="243" t="s">
        <v>83</v>
      </c>
      <c r="AV405" s="13" t="s">
        <v>83</v>
      </c>
      <c r="AW405" s="13" t="s">
        <v>31</v>
      </c>
      <c r="AX405" s="13" t="s">
        <v>69</v>
      </c>
      <c r="AY405" s="243" t="s">
        <v>140</v>
      </c>
    </row>
    <row r="406" s="13" customFormat="1">
      <c r="A406" s="13"/>
      <c r="B406" s="232"/>
      <c r="C406" s="233"/>
      <c r="D406" s="234" t="s">
        <v>152</v>
      </c>
      <c r="E406" s="235" t="s">
        <v>19</v>
      </c>
      <c r="F406" s="236" t="s">
        <v>373</v>
      </c>
      <c r="G406" s="233"/>
      <c r="H406" s="237">
        <v>51.755000000000003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152</v>
      </c>
      <c r="AU406" s="243" t="s">
        <v>83</v>
      </c>
      <c r="AV406" s="13" t="s">
        <v>83</v>
      </c>
      <c r="AW406" s="13" t="s">
        <v>31</v>
      </c>
      <c r="AX406" s="13" t="s">
        <v>69</v>
      </c>
      <c r="AY406" s="243" t="s">
        <v>140</v>
      </c>
    </row>
    <row r="407" s="13" customFormat="1">
      <c r="A407" s="13"/>
      <c r="B407" s="232"/>
      <c r="C407" s="233"/>
      <c r="D407" s="234" t="s">
        <v>152</v>
      </c>
      <c r="E407" s="235" t="s">
        <v>19</v>
      </c>
      <c r="F407" s="236" t="s">
        <v>374</v>
      </c>
      <c r="G407" s="233"/>
      <c r="H407" s="237">
        <v>-10.08</v>
      </c>
      <c r="I407" s="238"/>
      <c r="J407" s="233"/>
      <c r="K407" s="233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152</v>
      </c>
      <c r="AU407" s="243" t="s">
        <v>83</v>
      </c>
      <c r="AV407" s="13" t="s">
        <v>83</v>
      </c>
      <c r="AW407" s="13" t="s">
        <v>31</v>
      </c>
      <c r="AX407" s="13" t="s">
        <v>69</v>
      </c>
      <c r="AY407" s="243" t="s">
        <v>140</v>
      </c>
    </row>
    <row r="408" s="13" customFormat="1">
      <c r="A408" s="13"/>
      <c r="B408" s="232"/>
      <c r="C408" s="233"/>
      <c r="D408" s="234" t="s">
        <v>152</v>
      </c>
      <c r="E408" s="235" t="s">
        <v>19</v>
      </c>
      <c r="F408" s="236" t="s">
        <v>375</v>
      </c>
      <c r="G408" s="233"/>
      <c r="H408" s="237">
        <v>50.380000000000003</v>
      </c>
      <c r="I408" s="238"/>
      <c r="J408" s="233"/>
      <c r="K408" s="233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152</v>
      </c>
      <c r="AU408" s="243" t="s">
        <v>83</v>
      </c>
      <c r="AV408" s="13" t="s">
        <v>83</v>
      </c>
      <c r="AW408" s="13" t="s">
        <v>31</v>
      </c>
      <c r="AX408" s="13" t="s">
        <v>69</v>
      </c>
      <c r="AY408" s="243" t="s">
        <v>140</v>
      </c>
    </row>
    <row r="409" s="13" customFormat="1">
      <c r="A409" s="13"/>
      <c r="B409" s="232"/>
      <c r="C409" s="233"/>
      <c r="D409" s="234" t="s">
        <v>152</v>
      </c>
      <c r="E409" s="235" t="s">
        <v>19</v>
      </c>
      <c r="F409" s="236" t="s">
        <v>376</v>
      </c>
      <c r="G409" s="233"/>
      <c r="H409" s="237">
        <v>-3.96</v>
      </c>
      <c r="I409" s="238"/>
      <c r="J409" s="233"/>
      <c r="K409" s="233"/>
      <c r="L409" s="239"/>
      <c r="M409" s="240"/>
      <c r="N409" s="241"/>
      <c r="O409" s="241"/>
      <c r="P409" s="241"/>
      <c r="Q409" s="241"/>
      <c r="R409" s="241"/>
      <c r="S409" s="241"/>
      <c r="T409" s="24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152</v>
      </c>
      <c r="AU409" s="243" t="s">
        <v>83</v>
      </c>
      <c r="AV409" s="13" t="s">
        <v>83</v>
      </c>
      <c r="AW409" s="13" t="s">
        <v>31</v>
      </c>
      <c r="AX409" s="13" t="s">
        <v>69</v>
      </c>
      <c r="AY409" s="243" t="s">
        <v>140</v>
      </c>
    </row>
    <row r="410" s="13" customFormat="1">
      <c r="A410" s="13"/>
      <c r="B410" s="232"/>
      <c r="C410" s="233"/>
      <c r="D410" s="234" t="s">
        <v>152</v>
      </c>
      <c r="E410" s="235" t="s">
        <v>19</v>
      </c>
      <c r="F410" s="236" t="s">
        <v>377</v>
      </c>
      <c r="G410" s="233"/>
      <c r="H410" s="237">
        <v>48.923000000000002</v>
      </c>
      <c r="I410" s="238"/>
      <c r="J410" s="233"/>
      <c r="K410" s="233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152</v>
      </c>
      <c r="AU410" s="243" t="s">
        <v>83</v>
      </c>
      <c r="AV410" s="13" t="s">
        <v>83</v>
      </c>
      <c r="AW410" s="13" t="s">
        <v>31</v>
      </c>
      <c r="AX410" s="13" t="s">
        <v>69</v>
      </c>
      <c r="AY410" s="243" t="s">
        <v>140</v>
      </c>
    </row>
    <row r="411" s="13" customFormat="1">
      <c r="A411" s="13"/>
      <c r="B411" s="232"/>
      <c r="C411" s="233"/>
      <c r="D411" s="234" t="s">
        <v>152</v>
      </c>
      <c r="E411" s="235" t="s">
        <v>19</v>
      </c>
      <c r="F411" s="236" t="s">
        <v>378</v>
      </c>
      <c r="G411" s="233"/>
      <c r="H411" s="237">
        <v>-9.4000000000000004</v>
      </c>
      <c r="I411" s="238"/>
      <c r="J411" s="233"/>
      <c r="K411" s="233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152</v>
      </c>
      <c r="AU411" s="243" t="s">
        <v>83</v>
      </c>
      <c r="AV411" s="13" t="s">
        <v>83</v>
      </c>
      <c r="AW411" s="13" t="s">
        <v>31</v>
      </c>
      <c r="AX411" s="13" t="s">
        <v>69</v>
      </c>
      <c r="AY411" s="243" t="s">
        <v>140</v>
      </c>
    </row>
    <row r="412" s="13" customFormat="1">
      <c r="A412" s="13"/>
      <c r="B412" s="232"/>
      <c r="C412" s="233"/>
      <c r="D412" s="234" t="s">
        <v>152</v>
      </c>
      <c r="E412" s="235" t="s">
        <v>19</v>
      </c>
      <c r="F412" s="236" t="s">
        <v>379</v>
      </c>
      <c r="G412" s="233"/>
      <c r="H412" s="237">
        <v>18.260000000000002</v>
      </c>
      <c r="I412" s="238"/>
      <c r="J412" s="233"/>
      <c r="K412" s="233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152</v>
      </c>
      <c r="AU412" s="243" t="s">
        <v>83</v>
      </c>
      <c r="AV412" s="13" t="s">
        <v>83</v>
      </c>
      <c r="AW412" s="13" t="s">
        <v>31</v>
      </c>
      <c r="AX412" s="13" t="s">
        <v>69</v>
      </c>
      <c r="AY412" s="243" t="s">
        <v>140</v>
      </c>
    </row>
    <row r="413" s="13" customFormat="1">
      <c r="A413" s="13"/>
      <c r="B413" s="232"/>
      <c r="C413" s="233"/>
      <c r="D413" s="234" t="s">
        <v>152</v>
      </c>
      <c r="E413" s="235" t="s">
        <v>19</v>
      </c>
      <c r="F413" s="236" t="s">
        <v>380</v>
      </c>
      <c r="G413" s="233"/>
      <c r="H413" s="237">
        <v>-1.3999999999999999</v>
      </c>
      <c r="I413" s="238"/>
      <c r="J413" s="233"/>
      <c r="K413" s="233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152</v>
      </c>
      <c r="AU413" s="243" t="s">
        <v>83</v>
      </c>
      <c r="AV413" s="13" t="s">
        <v>83</v>
      </c>
      <c r="AW413" s="13" t="s">
        <v>31</v>
      </c>
      <c r="AX413" s="13" t="s">
        <v>69</v>
      </c>
      <c r="AY413" s="243" t="s">
        <v>140</v>
      </c>
    </row>
    <row r="414" s="13" customFormat="1">
      <c r="A414" s="13"/>
      <c r="B414" s="232"/>
      <c r="C414" s="233"/>
      <c r="D414" s="234" t="s">
        <v>152</v>
      </c>
      <c r="E414" s="235" t="s">
        <v>19</v>
      </c>
      <c r="F414" s="236" t="s">
        <v>381</v>
      </c>
      <c r="G414" s="233"/>
      <c r="H414" s="237">
        <v>28.984999999999999</v>
      </c>
      <c r="I414" s="238"/>
      <c r="J414" s="233"/>
      <c r="K414" s="233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152</v>
      </c>
      <c r="AU414" s="243" t="s">
        <v>83</v>
      </c>
      <c r="AV414" s="13" t="s">
        <v>83</v>
      </c>
      <c r="AW414" s="13" t="s">
        <v>31</v>
      </c>
      <c r="AX414" s="13" t="s">
        <v>69</v>
      </c>
      <c r="AY414" s="243" t="s">
        <v>140</v>
      </c>
    </row>
    <row r="415" s="13" customFormat="1">
      <c r="A415" s="13"/>
      <c r="B415" s="232"/>
      <c r="C415" s="233"/>
      <c r="D415" s="234" t="s">
        <v>152</v>
      </c>
      <c r="E415" s="235" t="s">
        <v>19</v>
      </c>
      <c r="F415" s="236" t="s">
        <v>382</v>
      </c>
      <c r="G415" s="233"/>
      <c r="H415" s="237">
        <v>-4.0999999999999996</v>
      </c>
      <c r="I415" s="238"/>
      <c r="J415" s="233"/>
      <c r="K415" s="233"/>
      <c r="L415" s="239"/>
      <c r="M415" s="240"/>
      <c r="N415" s="241"/>
      <c r="O415" s="241"/>
      <c r="P415" s="241"/>
      <c r="Q415" s="241"/>
      <c r="R415" s="241"/>
      <c r="S415" s="241"/>
      <c r="T415" s="24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3" t="s">
        <v>152</v>
      </c>
      <c r="AU415" s="243" t="s">
        <v>83</v>
      </c>
      <c r="AV415" s="13" t="s">
        <v>83</v>
      </c>
      <c r="AW415" s="13" t="s">
        <v>31</v>
      </c>
      <c r="AX415" s="13" t="s">
        <v>69</v>
      </c>
      <c r="AY415" s="243" t="s">
        <v>140</v>
      </c>
    </row>
    <row r="416" s="13" customFormat="1">
      <c r="A416" s="13"/>
      <c r="B416" s="232"/>
      <c r="C416" s="233"/>
      <c r="D416" s="234" t="s">
        <v>152</v>
      </c>
      <c r="E416" s="235" t="s">
        <v>19</v>
      </c>
      <c r="F416" s="236" t="s">
        <v>383</v>
      </c>
      <c r="G416" s="233"/>
      <c r="H416" s="237">
        <v>13.75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152</v>
      </c>
      <c r="AU416" s="243" t="s">
        <v>83</v>
      </c>
      <c r="AV416" s="13" t="s">
        <v>83</v>
      </c>
      <c r="AW416" s="13" t="s">
        <v>31</v>
      </c>
      <c r="AX416" s="13" t="s">
        <v>69</v>
      </c>
      <c r="AY416" s="243" t="s">
        <v>140</v>
      </c>
    </row>
    <row r="417" s="13" customFormat="1">
      <c r="A417" s="13"/>
      <c r="B417" s="232"/>
      <c r="C417" s="233"/>
      <c r="D417" s="234" t="s">
        <v>152</v>
      </c>
      <c r="E417" s="235" t="s">
        <v>19</v>
      </c>
      <c r="F417" s="236" t="s">
        <v>384</v>
      </c>
      <c r="G417" s="233"/>
      <c r="H417" s="237">
        <v>-3.2000000000000002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152</v>
      </c>
      <c r="AU417" s="243" t="s">
        <v>83</v>
      </c>
      <c r="AV417" s="13" t="s">
        <v>83</v>
      </c>
      <c r="AW417" s="13" t="s">
        <v>31</v>
      </c>
      <c r="AX417" s="13" t="s">
        <v>69</v>
      </c>
      <c r="AY417" s="243" t="s">
        <v>140</v>
      </c>
    </row>
    <row r="418" s="14" customFormat="1">
      <c r="A418" s="14"/>
      <c r="B418" s="244"/>
      <c r="C418" s="245"/>
      <c r="D418" s="234" t="s">
        <v>152</v>
      </c>
      <c r="E418" s="246" t="s">
        <v>19</v>
      </c>
      <c r="F418" s="247" t="s">
        <v>169</v>
      </c>
      <c r="G418" s="245"/>
      <c r="H418" s="248">
        <v>223.583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4" t="s">
        <v>152</v>
      </c>
      <c r="AU418" s="254" t="s">
        <v>83</v>
      </c>
      <c r="AV418" s="14" t="s">
        <v>148</v>
      </c>
      <c r="AW418" s="14" t="s">
        <v>31</v>
      </c>
      <c r="AX418" s="14" t="s">
        <v>77</v>
      </c>
      <c r="AY418" s="254" t="s">
        <v>140</v>
      </c>
    </row>
    <row r="419" s="12" customFormat="1" ht="25.92" customHeight="1">
      <c r="A419" s="12"/>
      <c r="B419" s="198"/>
      <c r="C419" s="199"/>
      <c r="D419" s="200" t="s">
        <v>68</v>
      </c>
      <c r="E419" s="201" t="s">
        <v>828</v>
      </c>
      <c r="F419" s="201" t="s">
        <v>829</v>
      </c>
      <c r="G419" s="199"/>
      <c r="H419" s="199"/>
      <c r="I419" s="202"/>
      <c r="J419" s="203">
        <f>BK419</f>
        <v>0</v>
      </c>
      <c r="K419" s="199"/>
      <c r="L419" s="204"/>
      <c r="M419" s="205"/>
      <c r="N419" s="206"/>
      <c r="O419" s="206"/>
      <c r="P419" s="207">
        <f>SUM(P420:P424)</f>
        <v>0</v>
      </c>
      <c r="Q419" s="206"/>
      <c r="R419" s="207">
        <f>SUM(R420:R424)</f>
        <v>0</v>
      </c>
      <c r="S419" s="206"/>
      <c r="T419" s="208">
        <f>SUM(T420:T424)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09" t="s">
        <v>148</v>
      </c>
      <c r="AT419" s="210" t="s">
        <v>68</v>
      </c>
      <c r="AU419" s="210" t="s">
        <v>69</v>
      </c>
      <c r="AY419" s="209" t="s">
        <v>140</v>
      </c>
      <c r="BK419" s="211">
        <f>SUM(BK420:BK424)</f>
        <v>0</v>
      </c>
    </row>
    <row r="420" s="2" customFormat="1" ht="16.5" customHeight="1">
      <c r="A420" s="40"/>
      <c r="B420" s="41"/>
      <c r="C420" s="214" t="s">
        <v>830</v>
      </c>
      <c r="D420" s="214" t="s">
        <v>143</v>
      </c>
      <c r="E420" s="215" t="s">
        <v>831</v>
      </c>
      <c r="F420" s="216" t="s">
        <v>832</v>
      </c>
      <c r="G420" s="217" t="s">
        <v>833</v>
      </c>
      <c r="H420" s="218">
        <v>23</v>
      </c>
      <c r="I420" s="219"/>
      <c r="J420" s="220">
        <f>ROUND(I420*H420,2)</f>
        <v>0</v>
      </c>
      <c r="K420" s="216" t="s">
        <v>147</v>
      </c>
      <c r="L420" s="46"/>
      <c r="M420" s="221" t="s">
        <v>19</v>
      </c>
      <c r="N420" s="222" t="s">
        <v>41</v>
      </c>
      <c r="O420" s="86"/>
      <c r="P420" s="223">
        <f>O420*H420</f>
        <v>0</v>
      </c>
      <c r="Q420" s="223">
        <v>0</v>
      </c>
      <c r="R420" s="223">
        <f>Q420*H420</f>
        <v>0</v>
      </c>
      <c r="S420" s="223">
        <v>0</v>
      </c>
      <c r="T420" s="224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25" t="s">
        <v>834</v>
      </c>
      <c r="AT420" s="225" t="s">
        <v>143</v>
      </c>
      <c r="AU420" s="225" t="s">
        <v>77</v>
      </c>
      <c r="AY420" s="19" t="s">
        <v>140</v>
      </c>
      <c r="BE420" s="226">
        <f>IF(N420="základní",J420,0)</f>
        <v>0</v>
      </c>
      <c r="BF420" s="226">
        <f>IF(N420="snížená",J420,0)</f>
        <v>0</v>
      </c>
      <c r="BG420" s="226">
        <f>IF(N420="zákl. přenesená",J420,0)</f>
        <v>0</v>
      </c>
      <c r="BH420" s="226">
        <f>IF(N420="sníž. přenesená",J420,0)</f>
        <v>0</v>
      </c>
      <c r="BI420" s="226">
        <f>IF(N420="nulová",J420,0)</f>
        <v>0</v>
      </c>
      <c r="BJ420" s="19" t="s">
        <v>83</v>
      </c>
      <c r="BK420" s="226">
        <f>ROUND(I420*H420,2)</f>
        <v>0</v>
      </c>
      <c r="BL420" s="19" t="s">
        <v>834</v>
      </c>
      <c r="BM420" s="225" t="s">
        <v>835</v>
      </c>
    </row>
    <row r="421" s="2" customFormat="1">
      <c r="A421" s="40"/>
      <c r="B421" s="41"/>
      <c r="C421" s="42"/>
      <c r="D421" s="227" t="s">
        <v>150</v>
      </c>
      <c r="E421" s="42"/>
      <c r="F421" s="228" t="s">
        <v>836</v>
      </c>
      <c r="G421" s="42"/>
      <c r="H421" s="42"/>
      <c r="I421" s="229"/>
      <c r="J421" s="42"/>
      <c r="K421" s="42"/>
      <c r="L421" s="46"/>
      <c r="M421" s="230"/>
      <c r="N421" s="231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150</v>
      </c>
      <c r="AU421" s="19" t="s">
        <v>77</v>
      </c>
    </row>
    <row r="422" s="13" customFormat="1">
      <c r="A422" s="13"/>
      <c r="B422" s="232"/>
      <c r="C422" s="233"/>
      <c r="D422" s="234" t="s">
        <v>152</v>
      </c>
      <c r="E422" s="235" t="s">
        <v>19</v>
      </c>
      <c r="F422" s="236" t="s">
        <v>837</v>
      </c>
      <c r="G422" s="233"/>
      <c r="H422" s="237">
        <v>12</v>
      </c>
      <c r="I422" s="238"/>
      <c r="J422" s="233"/>
      <c r="K422" s="233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152</v>
      </c>
      <c r="AU422" s="243" t="s">
        <v>77</v>
      </c>
      <c r="AV422" s="13" t="s">
        <v>83</v>
      </c>
      <c r="AW422" s="13" t="s">
        <v>31</v>
      </c>
      <c r="AX422" s="13" t="s">
        <v>69</v>
      </c>
      <c r="AY422" s="243" t="s">
        <v>140</v>
      </c>
    </row>
    <row r="423" s="13" customFormat="1">
      <c r="A423" s="13"/>
      <c r="B423" s="232"/>
      <c r="C423" s="233"/>
      <c r="D423" s="234" t="s">
        <v>152</v>
      </c>
      <c r="E423" s="235" t="s">
        <v>19</v>
      </c>
      <c r="F423" s="236" t="s">
        <v>838</v>
      </c>
      <c r="G423" s="233"/>
      <c r="H423" s="237">
        <v>11</v>
      </c>
      <c r="I423" s="238"/>
      <c r="J423" s="233"/>
      <c r="K423" s="233"/>
      <c r="L423" s="239"/>
      <c r="M423" s="240"/>
      <c r="N423" s="241"/>
      <c r="O423" s="241"/>
      <c r="P423" s="241"/>
      <c r="Q423" s="241"/>
      <c r="R423" s="241"/>
      <c r="S423" s="241"/>
      <c r="T423" s="24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3" t="s">
        <v>152</v>
      </c>
      <c r="AU423" s="243" t="s">
        <v>77</v>
      </c>
      <c r="AV423" s="13" t="s">
        <v>83</v>
      </c>
      <c r="AW423" s="13" t="s">
        <v>31</v>
      </c>
      <c r="AX423" s="13" t="s">
        <v>69</v>
      </c>
      <c r="AY423" s="243" t="s">
        <v>140</v>
      </c>
    </row>
    <row r="424" s="14" customFormat="1">
      <c r="A424" s="14"/>
      <c r="B424" s="244"/>
      <c r="C424" s="245"/>
      <c r="D424" s="234" t="s">
        <v>152</v>
      </c>
      <c r="E424" s="246" t="s">
        <v>19</v>
      </c>
      <c r="F424" s="247" t="s">
        <v>169</v>
      </c>
      <c r="G424" s="245"/>
      <c r="H424" s="248">
        <v>23</v>
      </c>
      <c r="I424" s="249"/>
      <c r="J424" s="245"/>
      <c r="K424" s="245"/>
      <c r="L424" s="250"/>
      <c r="M424" s="280"/>
      <c r="N424" s="281"/>
      <c r="O424" s="281"/>
      <c r="P424" s="281"/>
      <c r="Q424" s="281"/>
      <c r="R424" s="281"/>
      <c r="S424" s="281"/>
      <c r="T424" s="28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4" t="s">
        <v>152</v>
      </c>
      <c r="AU424" s="254" t="s">
        <v>77</v>
      </c>
      <c r="AV424" s="14" t="s">
        <v>148</v>
      </c>
      <c r="AW424" s="14" t="s">
        <v>31</v>
      </c>
      <c r="AX424" s="14" t="s">
        <v>77</v>
      </c>
      <c r="AY424" s="254" t="s">
        <v>140</v>
      </c>
    </row>
    <row r="425" s="2" customFormat="1" ht="6.96" customHeight="1">
      <c r="A425" s="40"/>
      <c r="B425" s="61"/>
      <c r="C425" s="62"/>
      <c r="D425" s="62"/>
      <c r="E425" s="62"/>
      <c r="F425" s="62"/>
      <c r="G425" s="62"/>
      <c r="H425" s="62"/>
      <c r="I425" s="62"/>
      <c r="J425" s="62"/>
      <c r="K425" s="62"/>
      <c r="L425" s="46"/>
      <c r="M425" s="40"/>
      <c r="O425" s="40"/>
      <c r="P425" s="40"/>
      <c r="Q425" s="40"/>
      <c r="R425" s="40"/>
      <c r="S425" s="40"/>
      <c r="T425" s="40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</row>
  </sheetData>
  <sheetProtection sheet="1" autoFilter="0" formatColumns="0" formatRows="0" objects="1" scenarios="1" spinCount="100000" saltValue="6wyGd4NIGUWQNmrGg+u+XTLZZYlpMYnsV1IyaZWxcz2yo3C6Z2YNqljKOpLzWwdeZ3q5G0JTmzn6HTYWWedPMw==" hashValue="fGnttc2Fq1S5+ujl2xWf75V9ZWnuRDtr5cd977VxRMMS280HtsAfpN4Wujtw42IWtb4Sf+rM+2P34miHKWRGAw==" algorithmName="SHA-512" password="CC35"/>
  <autoFilter ref="C96:K424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1" r:id="rId1" display="https://podminky.urs.cz/item/CS_URS_2025_01/310231055"/>
    <hyperlink ref="F104" r:id="rId2" display="https://podminky.urs.cz/item/CS_URS_2025_01/310235241"/>
    <hyperlink ref="F109" r:id="rId3" display="https://podminky.urs.cz/item/CS_URS_2025_01/310271055"/>
    <hyperlink ref="F113" r:id="rId4" display="https://podminky.urs.cz/item/CS_URS_2025_01/317234410"/>
    <hyperlink ref="F118" r:id="rId5" display="https://podminky.urs.cz/item/CS_URS_2025_01/317944321"/>
    <hyperlink ref="F123" r:id="rId6" display="https://podminky.urs.cz/item/CS_URS_2025_01/340231035"/>
    <hyperlink ref="F127" r:id="rId7" display="https://podminky.urs.cz/item/CS_URS_2025_01/612135101"/>
    <hyperlink ref="F130" r:id="rId8" display="https://podminky.urs.cz/item/CS_URS_2025_01/612142001"/>
    <hyperlink ref="F141" r:id="rId9" display="https://podminky.urs.cz/item/CS_URS_2025_01/612315101"/>
    <hyperlink ref="F144" r:id="rId10" display="https://podminky.urs.cz/item/CS_URS_2025_01/612321141"/>
    <hyperlink ref="F155" r:id="rId11" display="https://podminky.urs.cz/item/CS_URS_2025_01/642944121"/>
    <hyperlink ref="F161" r:id="rId12" display="https://podminky.urs.cz/item/CS_URS_2025_01/949101112"/>
    <hyperlink ref="F178" r:id="rId13" display="https://podminky.urs.cz/item/CS_URS_2025_01/952901111"/>
    <hyperlink ref="F182" r:id="rId14" display="https://podminky.urs.cz/item/CS_URS_2025_01/998018002"/>
    <hyperlink ref="F186" r:id="rId15" display="https://podminky.urs.cz/item/CS_URS_2025_01/711191101"/>
    <hyperlink ref="F191" r:id="rId16" display="https://podminky.urs.cz/item/CS_URS_2025_01/711191201"/>
    <hyperlink ref="F197" r:id="rId17" display="https://podminky.urs.cz/item/CS_URS_2025_01/713111121"/>
    <hyperlink ref="F202" r:id="rId18" display="https://podminky.urs.cz/item/CS_URS_2025_01/998713121"/>
    <hyperlink ref="F205" r:id="rId19" display="https://podminky.urs.cz/item/CS_URS_2025_01/762342911"/>
    <hyperlink ref="F209" r:id="rId20" display="https://podminky.urs.cz/item/CS_URS_2025_01/762522916"/>
    <hyperlink ref="F213" r:id="rId21" display="https://podminky.urs.cz/item/CS_URS_2025_01/762812932"/>
    <hyperlink ref="F215" r:id="rId22" display="https://podminky.urs.cz/item/CS_URS_2025_01/998762122"/>
    <hyperlink ref="F218" r:id="rId23" display="https://podminky.urs.cz/item/CS_URS_2025_01/763111361"/>
    <hyperlink ref="F221" r:id="rId24" display="https://podminky.urs.cz/item/CS_URS_2025_01/763111417"/>
    <hyperlink ref="F224" r:id="rId25" display="https://podminky.urs.cz/item/CS_URS_2025_01/763113341"/>
    <hyperlink ref="F227" r:id="rId26" display="https://podminky.urs.cz/item/CS_URS_2025_01/763131533"/>
    <hyperlink ref="F230" r:id="rId27" display="https://podminky.urs.cz/item/CS_URS_2025_01/763131571"/>
    <hyperlink ref="F233" r:id="rId28" display="https://podminky.urs.cz/item/CS_URS_2025_01/763131751"/>
    <hyperlink ref="F238" r:id="rId29" display="https://podminky.urs.cz/item/CS_URS_2025_01/763181311"/>
    <hyperlink ref="F242" r:id="rId30" display="https://podminky.urs.cz/item/CS_URS_2025_01/998763302"/>
    <hyperlink ref="F244" r:id="rId31" display="https://podminky.urs.cz/item/CS_URS_2025_01/763153401"/>
    <hyperlink ref="F250" r:id="rId32" display="https://podminky.urs.cz/item/CS_URS_2025_01/763153613"/>
    <hyperlink ref="F258" r:id="rId33" display="https://podminky.urs.cz/item/CS_URS_2025_01/763158115"/>
    <hyperlink ref="F265" r:id="rId34" display="https://podminky.urs.cz/item/CS_URS_2025_01/765111914"/>
    <hyperlink ref="F269" r:id="rId35" display="https://podminky.urs.cz/item/CS_URS_2025_01/766660001"/>
    <hyperlink ref="F274" r:id="rId36" display="https://podminky.urs.cz/item/CS_URS_2025_01/998766102"/>
    <hyperlink ref="F277" r:id="rId37" display="https://podminky.urs.cz/item/CS_URS_2025_01/771111011"/>
    <hyperlink ref="F280" r:id="rId38" display="https://podminky.urs.cz/item/CS_URS_2025_01/771121011"/>
    <hyperlink ref="F283" r:id="rId39" display="https://podminky.urs.cz/item/CS_URS_2025_01/771151021"/>
    <hyperlink ref="F286" r:id="rId40" display="https://podminky.urs.cz/item/CS_URS_2025_01/771574414"/>
    <hyperlink ref="F291" r:id="rId41" display="https://podminky.urs.cz/item/CS_URS_2025_01/771591264"/>
    <hyperlink ref="F298" r:id="rId42" display="https://podminky.urs.cz/item/CS_URS_2025_01/998771122"/>
    <hyperlink ref="F301" r:id="rId43" display="https://podminky.urs.cz/item/CS_URS_2025_01/775111311"/>
    <hyperlink ref="F304" r:id="rId44" display="https://podminky.urs.cz/item/CS_URS_2025_01/775141121"/>
    <hyperlink ref="F307" r:id="rId45" display="https://podminky.urs.cz/item/CS_URS_2025_01/775541161"/>
    <hyperlink ref="F312" r:id="rId46" display="https://podminky.urs.cz/item/CS_URS_2025_01/998775102"/>
    <hyperlink ref="F315" r:id="rId47" display="https://podminky.urs.cz/item/CS_URS_2025_01/781111011"/>
    <hyperlink ref="F321" r:id="rId48" display="https://podminky.urs.cz/item/CS_URS_2025_01/781131112"/>
    <hyperlink ref="F323" r:id="rId49" display="https://podminky.urs.cz/item/CS_URS_2025_01/781475215"/>
    <hyperlink ref="F327" r:id="rId50" display="https://podminky.urs.cz/item/CS_URS_2025_01/998781121"/>
    <hyperlink ref="F330" r:id="rId51" display="https://podminky.urs.cz/item/CS_URS_2025_01/783101201"/>
    <hyperlink ref="F332" r:id="rId52" display="https://podminky.urs.cz/item/CS_URS_2025_01/783101203"/>
    <hyperlink ref="F334" r:id="rId53" display="https://podminky.urs.cz/item/CS_URS_2025_01/783101403"/>
    <hyperlink ref="F339" r:id="rId54" display="https://podminky.urs.cz/item/CS_URS_2025_01/783117101"/>
    <hyperlink ref="F341" r:id="rId55" display="https://podminky.urs.cz/item/CS_URS_2025_01/783118101"/>
    <hyperlink ref="F343" r:id="rId56" display="https://podminky.urs.cz/item/CS_URS_2025_01/783122131"/>
    <hyperlink ref="F346" r:id="rId57" display="https://podminky.urs.cz/item/CS_URS_2025_01/784111001"/>
    <hyperlink ref="F363" r:id="rId58" display="https://podminky.urs.cz/item/CS_URS_2025_01/784111031"/>
    <hyperlink ref="F380" r:id="rId59" display="https://podminky.urs.cz/item/CS_URS_2025_01/784171101"/>
    <hyperlink ref="F386" r:id="rId60" display="https://podminky.urs.cz/item/CS_URS_2025_01/784181101"/>
    <hyperlink ref="F403" r:id="rId61" display="https://podminky.urs.cz/item/CS_URS_2025_01/784221011"/>
    <hyperlink ref="F421" r:id="rId62" display="https://podminky.urs.cz/item/CS_URS_2025_01/HZS42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77</v>
      </c>
    </row>
    <row r="4" s="1" customFormat="1" ht="24.96" customHeight="1">
      <c r="B4" s="22"/>
      <c r="D4" s="142" t="s">
        <v>106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Oprava bytu Výpravní budovy, Šumná</v>
      </c>
      <c r="F7" s="144"/>
      <c r="G7" s="144"/>
      <c r="H7" s="144"/>
      <c r="L7" s="22"/>
    </row>
    <row r="8" s="1" customFormat="1" ht="12" customHeight="1">
      <c r="B8" s="22"/>
      <c r="D8" s="144" t="s">
        <v>107</v>
      </c>
      <c r="L8" s="22"/>
    </row>
    <row r="9" s="2" customFormat="1" ht="16.5" customHeight="1">
      <c r="A9" s="40"/>
      <c r="B9" s="46"/>
      <c r="C9" s="40"/>
      <c r="D9" s="40"/>
      <c r="E9" s="145" t="s">
        <v>405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839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840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1. 4. 2025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27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27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32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27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33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35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37</v>
      </c>
      <c r="G34" s="40"/>
      <c r="H34" s="40"/>
      <c r="I34" s="156" t="s">
        <v>36</v>
      </c>
      <c r="J34" s="156" t="s">
        <v>38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39</v>
      </c>
      <c r="E35" s="144" t="s">
        <v>40</v>
      </c>
      <c r="F35" s="158">
        <f>ROUND((SUM(BE87:BE118)),  2)</f>
        <v>0</v>
      </c>
      <c r="G35" s="40"/>
      <c r="H35" s="40"/>
      <c r="I35" s="159">
        <v>0.20999999999999999</v>
      </c>
      <c r="J35" s="158">
        <f>ROUND(((SUM(BE87:BE118))*I35),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41</v>
      </c>
      <c r="F36" s="158">
        <f>ROUND((SUM(BF87:BF118)),  2)</f>
        <v>0</v>
      </c>
      <c r="G36" s="40"/>
      <c r="H36" s="40"/>
      <c r="I36" s="159">
        <v>0.12</v>
      </c>
      <c r="J36" s="158">
        <f>ROUND(((SUM(BF87:BF118))*I36),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42</v>
      </c>
      <c r="F37" s="158">
        <f>ROUND((SUM(BG87:BG118)),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43</v>
      </c>
      <c r="F38" s="158">
        <f>ROUND((SUM(BH87:BH118)),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44</v>
      </c>
      <c r="F39" s="158">
        <f>ROUND((SUM(BI87:BI118)),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45</v>
      </c>
      <c r="E41" s="162"/>
      <c r="F41" s="162"/>
      <c r="G41" s="163" t="s">
        <v>46</v>
      </c>
      <c r="H41" s="164" t="s">
        <v>47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Oprava bytu Výpravní budovy, Šumná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405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839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002/1 - kuchyňská linka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1. 4. 2025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110</v>
      </c>
      <c r="D61" s="173"/>
      <c r="E61" s="173"/>
      <c r="F61" s="173"/>
      <c r="G61" s="173"/>
      <c r="H61" s="173"/>
      <c r="I61" s="173"/>
      <c r="J61" s="174" t="s">
        <v>111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67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112</v>
      </c>
    </row>
    <row r="64" s="9" customFormat="1" ht="24.96" customHeight="1">
      <c r="A64" s="9"/>
      <c r="B64" s="176"/>
      <c r="C64" s="177"/>
      <c r="D64" s="178" t="s">
        <v>116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412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125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Oprava bytu Výpravní budovy, Šumná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107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405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839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002/1 - kuchyňská linka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 xml:space="preserve"> </v>
      </c>
      <c r="G81" s="42"/>
      <c r="H81" s="42"/>
      <c r="I81" s="34" t="s">
        <v>23</v>
      </c>
      <c r="J81" s="74" t="str">
        <f>IF(J14="","",J14)</f>
        <v>1. 4. 2025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 xml:space="preserve"> </v>
      </c>
      <c r="G83" s="42"/>
      <c r="H83" s="42"/>
      <c r="I83" s="34" t="s">
        <v>30</v>
      </c>
      <c r="J83" s="38" t="str">
        <f>E23</f>
        <v xml:space="preserve"> 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28</v>
      </c>
      <c r="D84" s="42"/>
      <c r="E84" s="42"/>
      <c r="F84" s="29" t="str">
        <f>IF(E20="","",E20)</f>
        <v>Vyplň údaj</v>
      </c>
      <c r="G84" s="42"/>
      <c r="H84" s="42"/>
      <c r="I84" s="34" t="s">
        <v>32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126</v>
      </c>
      <c r="D86" s="190" t="s">
        <v>54</v>
      </c>
      <c r="E86" s="190" t="s">
        <v>50</v>
      </c>
      <c r="F86" s="190" t="s">
        <v>51</v>
      </c>
      <c r="G86" s="190" t="s">
        <v>127</v>
      </c>
      <c r="H86" s="190" t="s">
        <v>128</v>
      </c>
      <c r="I86" s="190" t="s">
        <v>129</v>
      </c>
      <c r="J86" s="190" t="s">
        <v>111</v>
      </c>
      <c r="K86" s="191" t="s">
        <v>130</v>
      </c>
      <c r="L86" s="192"/>
      <c r="M86" s="94" t="s">
        <v>19</v>
      </c>
      <c r="N86" s="95" t="s">
        <v>39</v>
      </c>
      <c r="O86" s="95" t="s">
        <v>131</v>
      </c>
      <c r="P86" s="95" t="s">
        <v>132</v>
      </c>
      <c r="Q86" s="95" t="s">
        <v>133</v>
      </c>
      <c r="R86" s="95" t="s">
        <v>134</v>
      </c>
      <c r="S86" s="95" t="s">
        <v>135</v>
      </c>
      <c r="T86" s="96" t="s">
        <v>136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137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0.34520000000000001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68</v>
      </c>
      <c r="AU87" s="19" t="s">
        <v>112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68</v>
      </c>
      <c r="E88" s="201" t="s">
        <v>269</v>
      </c>
      <c r="F88" s="201" t="s">
        <v>270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0.34520000000000001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83</v>
      </c>
      <c r="AT88" s="210" t="s">
        <v>68</v>
      </c>
      <c r="AU88" s="210" t="s">
        <v>69</v>
      </c>
      <c r="AY88" s="209" t="s">
        <v>140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68</v>
      </c>
      <c r="E89" s="212" t="s">
        <v>640</v>
      </c>
      <c r="F89" s="212" t="s">
        <v>641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SUM(P90:P118)</f>
        <v>0</v>
      </c>
      <c r="Q89" s="206"/>
      <c r="R89" s="207">
        <f>SUM(R90:R118)</f>
        <v>0.34520000000000001</v>
      </c>
      <c r="S89" s="206"/>
      <c r="T89" s="208">
        <f>SUM(T90:T118)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83</v>
      </c>
      <c r="AT89" s="210" t="s">
        <v>68</v>
      </c>
      <c r="AU89" s="210" t="s">
        <v>77</v>
      </c>
      <c r="AY89" s="209" t="s">
        <v>140</v>
      </c>
      <c r="BK89" s="211">
        <f>SUM(BK90:BK118)</f>
        <v>0</v>
      </c>
    </row>
    <row r="90" s="2" customFormat="1" ht="24.15" customHeight="1">
      <c r="A90" s="40"/>
      <c r="B90" s="41"/>
      <c r="C90" s="214" t="s">
        <v>77</v>
      </c>
      <c r="D90" s="214" t="s">
        <v>143</v>
      </c>
      <c r="E90" s="215" t="s">
        <v>841</v>
      </c>
      <c r="F90" s="216" t="s">
        <v>842</v>
      </c>
      <c r="G90" s="217" t="s">
        <v>281</v>
      </c>
      <c r="H90" s="218">
        <v>2</v>
      </c>
      <c r="I90" s="219"/>
      <c r="J90" s="220">
        <f>ROUND(I90*H90,2)</f>
        <v>0</v>
      </c>
      <c r="K90" s="216" t="s">
        <v>147</v>
      </c>
      <c r="L90" s="46"/>
      <c r="M90" s="221" t="s">
        <v>19</v>
      </c>
      <c r="N90" s="222" t="s">
        <v>41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209</v>
      </c>
      <c r="AT90" s="225" t="s">
        <v>143</v>
      </c>
      <c r="AU90" s="225" t="s">
        <v>83</v>
      </c>
      <c r="AY90" s="19" t="s">
        <v>140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83</v>
      </c>
      <c r="BK90" s="226">
        <f>ROUND(I90*H90,2)</f>
        <v>0</v>
      </c>
      <c r="BL90" s="19" t="s">
        <v>209</v>
      </c>
      <c r="BM90" s="225" t="s">
        <v>843</v>
      </c>
    </row>
    <row r="91" s="2" customFormat="1">
      <c r="A91" s="40"/>
      <c r="B91" s="41"/>
      <c r="C91" s="42"/>
      <c r="D91" s="227" t="s">
        <v>150</v>
      </c>
      <c r="E91" s="42"/>
      <c r="F91" s="228" t="s">
        <v>844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150</v>
      </c>
      <c r="AU91" s="19" t="s">
        <v>83</v>
      </c>
    </row>
    <row r="92" s="2" customFormat="1" ht="16.5" customHeight="1">
      <c r="A92" s="40"/>
      <c r="B92" s="41"/>
      <c r="C92" s="269" t="s">
        <v>83</v>
      </c>
      <c r="D92" s="269" t="s">
        <v>395</v>
      </c>
      <c r="E92" s="270" t="s">
        <v>845</v>
      </c>
      <c r="F92" s="271" t="s">
        <v>846</v>
      </c>
      <c r="G92" s="272" t="s">
        <v>281</v>
      </c>
      <c r="H92" s="273">
        <v>1</v>
      </c>
      <c r="I92" s="274"/>
      <c r="J92" s="275">
        <f>ROUND(I92*H92,2)</f>
        <v>0</v>
      </c>
      <c r="K92" s="271" t="s">
        <v>147</v>
      </c>
      <c r="L92" s="276"/>
      <c r="M92" s="277" t="s">
        <v>19</v>
      </c>
      <c r="N92" s="278" t="s">
        <v>41</v>
      </c>
      <c r="O92" s="86"/>
      <c r="P92" s="223">
        <f>O92*H92</f>
        <v>0</v>
      </c>
      <c r="Q92" s="223">
        <v>0.050999999999999997</v>
      </c>
      <c r="R92" s="223">
        <f>Q92*H92</f>
        <v>0.050999999999999997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385</v>
      </c>
      <c r="AT92" s="225" t="s">
        <v>395</v>
      </c>
      <c r="AU92" s="225" t="s">
        <v>83</v>
      </c>
      <c r="AY92" s="19" t="s">
        <v>140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83</v>
      </c>
      <c r="BK92" s="226">
        <f>ROUND(I92*H92,2)</f>
        <v>0</v>
      </c>
      <c r="BL92" s="19" t="s">
        <v>209</v>
      </c>
      <c r="BM92" s="225" t="s">
        <v>847</v>
      </c>
    </row>
    <row r="93" s="2" customFormat="1" ht="16.5" customHeight="1">
      <c r="A93" s="40"/>
      <c r="B93" s="41"/>
      <c r="C93" s="269" t="s">
        <v>160</v>
      </c>
      <c r="D93" s="269" t="s">
        <v>395</v>
      </c>
      <c r="E93" s="270" t="s">
        <v>848</v>
      </c>
      <c r="F93" s="271" t="s">
        <v>849</v>
      </c>
      <c r="G93" s="272" t="s">
        <v>281</v>
      </c>
      <c r="H93" s="273">
        <v>1</v>
      </c>
      <c r="I93" s="274"/>
      <c r="J93" s="275">
        <f>ROUND(I93*H93,2)</f>
        <v>0</v>
      </c>
      <c r="K93" s="271" t="s">
        <v>147</v>
      </c>
      <c r="L93" s="276"/>
      <c r="M93" s="277" t="s">
        <v>19</v>
      </c>
      <c r="N93" s="278" t="s">
        <v>41</v>
      </c>
      <c r="O93" s="86"/>
      <c r="P93" s="223">
        <f>O93*H93</f>
        <v>0</v>
      </c>
      <c r="Q93" s="223">
        <v>0.044200000000000003</v>
      </c>
      <c r="R93" s="223">
        <f>Q93*H93</f>
        <v>0.044200000000000003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385</v>
      </c>
      <c r="AT93" s="225" t="s">
        <v>395</v>
      </c>
      <c r="AU93" s="225" t="s">
        <v>83</v>
      </c>
      <c r="AY93" s="19" t="s">
        <v>140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83</v>
      </c>
      <c r="BK93" s="226">
        <f>ROUND(I93*H93,2)</f>
        <v>0</v>
      </c>
      <c r="BL93" s="19" t="s">
        <v>209</v>
      </c>
      <c r="BM93" s="225" t="s">
        <v>850</v>
      </c>
    </row>
    <row r="94" s="2" customFormat="1" ht="24.15" customHeight="1">
      <c r="A94" s="40"/>
      <c r="B94" s="41"/>
      <c r="C94" s="214" t="s">
        <v>148</v>
      </c>
      <c r="D94" s="214" t="s">
        <v>143</v>
      </c>
      <c r="E94" s="215" t="s">
        <v>851</v>
      </c>
      <c r="F94" s="216" t="s">
        <v>852</v>
      </c>
      <c r="G94" s="217" t="s">
        <v>281</v>
      </c>
      <c r="H94" s="218">
        <v>2</v>
      </c>
      <c r="I94" s="219"/>
      <c r="J94" s="220">
        <f>ROUND(I94*H94,2)</f>
        <v>0</v>
      </c>
      <c r="K94" s="216" t="s">
        <v>147</v>
      </c>
      <c r="L94" s="46"/>
      <c r="M94" s="221" t="s">
        <v>19</v>
      </c>
      <c r="N94" s="222" t="s">
        <v>41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209</v>
      </c>
      <c r="AT94" s="225" t="s">
        <v>143</v>
      </c>
      <c r="AU94" s="225" t="s">
        <v>83</v>
      </c>
      <c r="AY94" s="19" t="s">
        <v>140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83</v>
      </c>
      <c r="BK94" s="226">
        <f>ROUND(I94*H94,2)</f>
        <v>0</v>
      </c>
      <c r="BL94" s="19" t="s">
        <v>209</v>
      </c>
      <c r="BM94" s="225" t="s">
        <v>853</v>
      </c>
    </row>
    <row r="95" s="2" customFormat="1">
      <c r="A95" s="40"/>
      <c r="B95" s="41"/>
      <c r="C95" s="42"/>
      <c r="D95" s="227" t="s">
        <v>150</v>
      </c>
      <c r="E95" s="42"/>
      <c r="F95" s="228" t="s">
        <v>854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150</v>
      </c>
      <c r="AU95" s="19" t="s">
        <v>83</v>
      </c>
    </row>
    <row r="96" s="13" customFormat="1">
      <c r="A96" s="13"/>
      <c r="B96" s="232"/>
      <c r="C96" s="233"/>
      <c r="D96" s="234" t="s">
        <v>152</v>
      </c>
      <c r="E96" s="235" t="s">
        <v>19</v>
      </c>
      <c r="F96" s="236" t="s">
        <v>855</v>
      </c>
      <c r="G96" s="233"/>
      <c r="H96" s="237">
        <v>2</v>
      </c>
      <c r="I96" s="238"/>
      <c r="J96" s="233"/>
      <c r="K96" s="233"/>
      <c r="L96" s="239"/>
      <c r="M96" s="240"/>
      <c r="N96" s="241"/>
      <c r="O96" s="241"/>
      <c r="P96" s="241"/>
      <c r="Q96" s="241"/>
      <c r="R96" s="241"/>
      <c r="S96" s="241"/>
      <c r="T96" s="24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3" t="s">
        <v>152</v>
      </c>
      <c r="AU96" s="243" t="s">
        <v>83</v>
      </c>
      <c r="AV96" s="13" t="s">
        <v>83</v>
      </c>
      <c r="AW96" s="13" t="s">
        <v>31</v>
      </c>
      <c r="AX96" s="13" t="s">
        <v>77</v>
      </c>
      <c r="AY96" s="243" t="s">
        <v>140</v>
      </c>
    </row>
    <row r="97" s="2" customFormat="1" ht="21.75" customHeight="1">
      <c r="A97" s="40"/>
      <c r="B97" s="41"/>
      <c r="C97" s="214" t="s">
        <v>175</v>
      </c>
      <c r="D97" s="214" t="s">
        <v>143</v>
      </c>
      <c r="E97" s="215" t="s">
        <v>856</v>
      </c>
      <c r="F97" s="216" t="s">
        <v>857</v>
      </c>
      <c r="G97" s="217" t="s">
        <v>281</v>
      </c>
      <c r="H97" s="218">
        <v>5</v>
      </c>
      <c r="I97" s="219"/>
      <c r="J97" s="220">
        <f>ROUND(I97*H97,2)</f>
        <v>0</v>
      </c>
      <c r="K97" s="216" t="s">
        <v>147</v>
      </c>
      <c r="L97" s="46"/>
      <c r="M97" s="221" t="s">
        <v>19</v>
      </c>
      <c r="N97" s="222" t="s">
        <v>41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209</v>
      </c>
      <c r="AT97" s="225" t="s">
        <v>143</v>
      </c>
      <c r="AU97" s="225" t="s">
        <v>83</v>
      </c>
      <c r="AY97" s="19" t="s">
        <v>140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83</v>
      </c>
      <c r="BK97" s="226">
        <f>ROUND(I97*H97,2)</f>
        <v>0</v>
      </c>
      <c r="BL97" s="19" t="s">
        <v>209</v>
      </c>
      <c r="BM97" s="225" t="s">
        <v>858</v>
      </c>
    </row>
    <row r="98" s="2" customFormat="1">
      <c r="A98" s="40"/>
      <c r="B98" s="41"/>
      <c r="C98" s="42"/>
      <c r="D98" s="227" t="s">
        <v>150</v>
      </c>
      <c r="E98" s="42"/>
      <c r="F98" s="228" t="s">
        <v>859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150</v>
      </c>
      <c r="AU98" s="19" t="s">
        <v>83</v>
      </c>
    </row>
    <row r="99" s="2" customFormat="1" ht="16.5" customHeight="1">
      <c r="A99" s="40"/>
      <c r="B99" s="41"/>
      <c r="C99" s="214" t="s">
        <v>182</v>
      </c>
      <c r="D99" s="214" t="s">
        <v>143</v>
      </c>
      <c r="E99" s="215" t="s">
        <v>860</v>
      </c>
      <c r="F99" s="216" t="s">
        <v>861</v>
      </c>
      <c r="G99" s="217" t="s">
        <v>281</v>
      </c>
      <c r="H99" s="218">
        <v>1</v>
      </c>
      <c r="I99" s="219"/>
      <c r="J99" s="220">
        <f>ROUND(I99*H99,2)</f>
        <v>0</v>
      </c>
      <c r="K99" s="216" t="s">
        <v>147</v>
      </c>
      <c r="L99" s="46"/>
      <c r="M99" s="221" t="s">
        <v>19</v>
      </c>
      <c r="N99" s="222" t="s">
        <v>41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209</v>
      </c>
      <c r="AT99" s="225" t="s">
        <v>143</v>
      </c>
      <c r="AU99" s="225" t="s">
        <v>83</v>
      </c>
      <c r="AY99" s="19" t="s">
        <v>140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83</v>
      </c>
      <c r="BK99" s="226">
        <f>ROUND(I99*H99,2)</f>
        <v>0</v>
      </c>
      <c r="BL99" s="19" t="s">
        <v>209</v>
      </c>
      <c r="BM99" s="225" t="s">
        <v>862</v>
      </c>
    </row>
    <row r="100" s="2" customFormat="1">
      <c r="A100" s="40"/>
      <c r="B100" s="41"/>
      <c r="C100" s="42"/>
      <c r="D100" s="227" t="s">
        <v>150</v>
      </c>
      <c r="E100" s="42"/>
      <c r="F100" s="228" t="s">
        <v>863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150</v>
      </c>
      <c r="AU100" s="19" t="s">
        <v>83</v>
      </c>
    </row>
    <row r="101" s="2" customFormat="1" ht="16.5" customHeight="1">
      <c r="A101" s="40"/>
      <c r="B101" s="41"/>
      <c r="C101" s="214" t="s">
        <v>189</v>
      </c>
      <c r="D101" s="214" t="s">
        <v>143</v>
      </c>
      <c r="E101" s="215" t="s">
        <v>864</v>
      </c>
      <c r="F101" s="216" t="s">
        <v>865</v>
      </c>
      <c r="G101" s="217" t="s">
        <v>281</v>
      </c>
      <c r="H101" s="218">
        <v>1</v>
      </c>
      <c r="I101" s="219"/>
      <c r="J101" s="220">
        <f>ROUND(I101*H101,2)</f>
        <v>0</v>
      </c>
      <c r="K101" s="216" t="s">
        <v>147</v>
      </c>
      <c r="L101" s="46"/>
      <c r="M101" s="221" t="s">
        <v>19</v>
      </c>
      <c r="N101" s="222" t="s">
        <v>41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209</v>
      </c>
      <c r="AT101" s="225" t="s">
        <v>143</v>
      </c>
      <c r="AU101" s="225" t="s">
        <v>83</v>
      </c>
      <c r="AY101" s="19" t="s">
        <v>140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83</v>
      </c>
      <c r="BK101" s="226">
        <f>ROUND(I101*H101,2)</f>
        <v>0</v>
      </c>
      <c r="BL101" s="19" t="s">
        <v>209</v>
      </c>
      <c r="BM101" s="225" t="s">
        <v>866</v>
      </c>
    </row>
    <row r="102" s="2" customFormat="1">
      <c r="A102" s="40"/>
      <c r="B102" s="41"/>
      <c r="C102" s="42"/>
      <c r="D102" s="227" t="s">
        <v>150</v>
      </c>
      <c r="E102" s="42"/>
      <c r="F102" s="228" t="s">
        <v>867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150</v>
      </c>
      <c r="AU102" s="19" t="s">
        <v>83</v>
      </c>
    </row>
    <row r="103" s="2" customFormat="1" ht="16.5" customHeight="1">
      <c r="A103" s="40"/>
      <c r="B103" s="41"/>
      <c r="C103" s="214" t="s">
        <v>196</v>
      </c>
      <c r="D103" s="214" t="s">
        <v>143</v>
      </c>
      <c r="E103" s="215" t="s">
        <v>868</v>
      </c>
      <c r="F103" s="216" t="s">
        <v>869</v>
      </c>
      <c r="G103" s="217" t="s">
        <v>281</v>
      </c>
      <c r="H103" s="218">
        <v>6</v>
      </c>
      <c r="I103" s="219"/>
      <c r="J103" s="220">
        <f>ROUND(I103*H103,2)</f>
        <v>0</v>
      </c>
      <c r="K103" s="216" t="s">
        <v>147</v>
      </c>
      <c r="L103" s="46"/>
      <c r="M103" s="221" t="s">
        <v>19</v>
      </c>
      <c r="N103" s="222" t="s">
        <v>41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209</v>
      </c>
      <c r="AT103" s="225" t="s">
        <v>143</v>
      </c>
      <c r="AU103" s="225" t="s">
        <v>83</v>
      </c>
      <c r="AY103" s="19" t="s">
        <v>140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83</v>
      </c>
      <c r="BK103" s="226">
        <f>ROUND(I103*H103,2)</f>
        <v>0</v>
      </c>
      <c r="BL103" s="19" t="s">
        <v>209</v>
      </c>
      <c r="BM103" s="225" t="s">
        <v>870</v>
      </c>
    </row>
    <row r="104" s="2" customFormat="1">
      <c r="A104" s="40"/>
      <c r="B104" s="41"/>
      <c r="C104" s="42"/>
      <c r="D104" s="227" t="s">
        <v>150</v>
      </c>
      <c r="E104" s="42"/>
      <c r="F104" s="228" t="s">
        <v>871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150</v>
      </c>
      <c r="AU104" s="19" t="s">
        <v>83</v>
      </c>
    </row>
    <row r="105" s="2" customFormat="1" ht="16.5" customHeight="1">
      <c r="A105" s="40"/>
      <c r="B105" s="41"/>
      <c r="C105" s="214" t="s">
        <v>141</v>
      </c>
      <c r="D105" s="214" t="s">
        <v>143</v>
      </c>
      <c r="E105" s="215" t="s">
        <v>872</v>
      </c>
      <c r="F105" s="216" t="s">
        <v>873</v>
      </c>
      <c r="G105" s="217" t="s">
        <v>281</v>
      </c>
      <c r="H105" s="218">
        <v>10</v>
      </c>
      <c r="I105" s="219"/>
      <c r="J105" s="220">
        <f>ROUND(I105*H105,2)</f>
        <v>0</v>
      </c>
      <c r="K105" s="216" t="s">
        <v>147</v>
      </c>
      <c r="L105" s="46"/>
      <c r="M105" s="221" t="s">
        <v>19</v>
      </c>
      <c r="N105" s="222" t="s">
        <v>41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209</v>
      </c>
      <c r="AT105" s="225" t="s">
        <v>143</v>
      </c>
      <c r="AU105" s="225" t="s">
        <v>83</v>
      </c>
      <c r="AY105" s="19" t="s">
        <v>140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83</v>
      </c>
      <c r="BK105" s="226">
        <f>ROUND(I105*H105,2)</f>
        <v>0</v>
      </c>
      <c r="BL105" s="19" t="s">
        <v>209</v>
      </c>
      <c r="BM105" s="225" t="s">
        <v>874</v>
      </c>
    </row>
    <row r="106" s="2" customFormat="1">
      <c r="A106" s="40"/>
      <c r="B106" s="41"/>
      <c r="C106" s="42"/>
      <c r="D106" s="227" t="s">
        <v>150</v>
      </c>
      <c r="E106" s="42"/>
      <c r="F106" s="228" t="s">
        <v>875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150</v>
      </c>
      <c r="AU106" s="19" t="s">
        <v>83</v>
      </c>
    </row>
    <row r="107" s="13" customFormat="1">
      <c r="A107" s="13"/>
      <c r="B107" s="232"/>
      <c r="C107" s="233"/>
      <c r="D107" s="234" t="s">
        <v>152</v>
      </c>
      <c r="E107" s="235" t="s">
        <v>19</v>
      </c>
      <c r="F107" s="236" t="s">
        <v>876</v>
      </c>
      <c r="G107" s="233"/>
      <c r="H107" s="237">
        <v>10</v>
      </c>
      <c r="I107" s="238"/>
      <c r="J107" s="233"/>
      <c r="K107" s="233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152</v>
      </c>
      <c r="AU107" s="243" t="s">
        <v>83</v>
      </c>
      <c r="AV107" s="13" t="s">
        <v>83</v>
      </c>
      <c r="AW107" s="13" t="s">
        <v>31</v>
      </c>
      <c r="AX107" s="13" t="s">
        <v>77</v>
      </c>
      <c r="AY107" s="243" t="s">
        <v>140</v>
      </c>
    </row>
    <row r="108" s="2" customFormat="1" ht="16.5" customHeight="1">
      <c r="A108" s="40"/>
      <c r="B108" s="41"/>
      <c r="C108" s="214" t="s">
        <v>206</v>
      </c>
      <c r="D108" s="214" t="s">
        <v>143</v>
      </c>
      <c r="E108" s="215" t="s">
        <v>877</v>
      </c>
      <c r="F108" s="216" t="s">
        <v>878</v>
      </c>
      <c r="G108" s="217" t="s">
        <v>281</v>
      </c>
      <c r="H108" s="218">
        <v>4</v>
      </c>
      <c r="I108" s="219"/>
      <c r="J108" s="220">
        <f>ROUND(I108*H108,2)</f>
        <v>0</v>
      </c>
      <c r="K108" s="216" t="s">
        <v>147</v>
      </c>
      <c r="L108" s="46"/>
      <c r="M108" s="221" t="s">
        <v>19</v>
      </c>
      <c r="N108" s="222" t="s">
        <v>41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209</v>
      </c>
      <c r="AT108" s="225" t="s">
        <v>143</v>
      </c>
      <c r="AU108" s="225" t="s">
        <v>83</v>
      </c>
      <c r="AY108" s="19" t="s">
        <v>140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83</v>
      </c>
      <c r="BK108" s="226">
        <f>ROUND(I108*H108,2)</f>
        <v>0</v>
      </c>
      <c r="BL108" s="19" t="s">
        <v>209</v>
      </c>
      <c r="BM108" s="225" t="s">
        <v>879</v>
      </c>
    </row>
    <row r="109" s="2" customFormat="1">
      <c r="A109" s="40"/>
      <c r="B109" s="41"/>
      <c r="C109" s="42"/>
      <c r="D109" s="227" t="s">
        <v>150</v>
      </c>
      <c r="E109" s="42"/>
      <c r="F109" s="228" t="s">
        <v>880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150</v>
      </c>
      <c r="AU109" s="19" t="s">
        <v>83</v>
      </c>
    </row>
    <row r="110" s="2" customFormat="1" ht="16.5" customHeight="1">
      <c r="A110" s="40"/>
      <c r="B110" s="41"/>
      <c r="C110" s="214" t="s">
        <v>212</v>
      </c>
      <c r="D110" s="214" t="s">
        <v>143</v>
      </c>
      <c r="E110" s="215" t="s">
        <v>881</v>
      </c>
      <c r="F110" s="216" t="s">
        <v>882</v>
      </c>
      <c r="G110" s="217" t="s">
        <v>281</v>
      </c>
      <c r="H110" s="218">
        <v>10</v>
      </c>
      <c r="I110" s="219"/>
      <c r="J110" s="220">
        <f>ROUND(I110*H110,2)</f>
        <v>0</v>
      </c>
      <c r="K110" s="216" t="s">
        <v>147</v>
      </c>
      <c r="L110" s="46"/>
      <c r="M110" s="221" t="s">
        <v>19</v>
      </c>
      <c r="N110" s="222" t="s">
        <v>41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209</v>
      </c>
      <c r="AT110" s="225" t="s">
        <v>143</v>
      </c>
      <c r="AU110" s="225" t="s">
        <v>83</v>
      </c>
      <c r="AY110" s="19" t="s">
        <v>140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83</v>
      </c>
      <c r="BK110" s="226">
        <f>ROUND(I110*H110,2)</f>
        <v>0</v>
      </c>
      <c r="BL110" s="19" t="s">
        <v>209</v>
      </c>
      <c r="BM110" s="225" t="s">
        <v>883</v>
      </c>
    </row>
    <row r="111" s="2" customFormat="1">
      <c r="A111" s="40"/>
      <c r="B111" s="41"/>
      <c r="C111" s="42"/>
      <c r="D111" s="227" t="s">
        <v>150</v>
      </c>
      <c r="E111" s="42"/>
      <c r="F111" s="228" t="s">
        <v>884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150</v>
      </c>
      <c r="AU111" s="19" t="s">
        <v>83</v>
      </c>
    </row>
    <row r="112" s="2" customFormat="1" ht="16.5" customHeight="1">
      <c r="A112" s="40"/>
      <c r="B112" s="41"/>
      <c r="C112" s="214" t="s">
        <v>8</v>
      </c>
      <c r="D112" s="214" t="s">
        <v>143</v>
      </c>
      <c r="E112" s="215" t="s">
        <v>885</v>
      </c>
      <c r="F112" s="216" t="s">
        <v>886</v>
      </c>
      <c r="G112" s="217" t="s">
        <v>281</v>
      </c>
      <c r="H112" s="218">
        <v>4</v>
      </c>
      <c r="I112" s="219"/>
      <c r="J112" s="220">
        <f>ROUND(I112*H112,2)</f>
        <v>0</v>
      </c>
      <c r="K112" s="216" t="s">
        <v>147</v>
      </c>
      <c r="L112" s="46"/>
      <c r="M112" s="221" t="s">
        <v>19</v>
      </c>
      <c r="N112" s="222" t="s">
        <v>41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209</v>
      </c>
      <c r="AT112" s="225" t="s">
        <v>143</v>
      </c>
      <c r="AU112" s="225" t="s">
        <v>83</v>
      </c>
      <c r="AY112" s="19" t="s">
        <v>140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83</v>
      </c>
      <c r="BK112" s="226">
        <f>ROUND(I112*H112,2)</f>
        <v>0</v>
      </c>
      <c r="BL112" s="19" t="s">
        <v>209</v>
      </c>
      <c r="BM112" s="225" t="s">
        <v>887</v>
      </c>
    </row>
    <row r="113" s="2" customFormat="1">
      <c r="A113" s="40"/>
      <c r="B113" s="41"/>
      <c r="C113" s="42"/>
      <c r="D113" s="227" t="s">
        <v>150</v>
      </c>
      <c r="E113" s="42"/>
      <c r="F113" s="228" t="s">
        <v>888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150</v>
      </c>
      <c r="AU113" s="19" t="s">
        <v>83</v>
      </c>
    </row>
    <row r="114" s="2" customFormat="1" ht="16.5" customHeight="1">
      <c r="A114" s="40"/>
      <c r="B114" s="41"/>
      <c r="C114" s="214" t="s">
        <v>221</v>
      </c>
      <c r="D114" s="214" t="s">
        <v>143</v>
      </c>
      <c r="E114" s="215" t="s">
        <v>889</v>
      </c>
      <c r="F114" s="216" t="s">
        <v>890</v>
      </c>
      <c r="G114" s="217" t="s">
        <v>281</v>
      </c>
      <c r="H114" s="218">
        <v>10</v>
      </c>
      <c r="I114" s="219"/>
      <c r="J114" s="220">
        <f>ROUND(I114*H114,2)</f>
        <v>0</v>
      </c>
      <c r="K114" s="216" t="s">
        <v>147</v>
      </c>
      <c r="L114" s="46"/>
      <c r="M114" s="221" t="s">
        <v>19</v>
      </c>
      <c r="N114" s="222" t="s">
        <v>41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209</v>
      </c>
      <c r="AT114" s="225" t="s">
        <v>143</v>
      </c>
      <c r="AU114" s="225" t="s">
        <v>83</v>
      </c>
      <c r="AY114" s="19" t="s">
        <v>140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83</v>
      </c>
      <c r="BK114" s="226">
        <f>ROUND(I114*H114,2)</f>
        <v>0</v>
      </c>
      <c r="BL114" s="19" t="s">
        <v>209</v>
      </c>
      <c r="BM114" s="225" t="s">
        <v>891</v>
      </c>
    </row>
    <row r="115" s="2" customFormat="1">
      <c r="A115" s="40"/>
      <c r="B115" s="41"/>
      <c r="C115" s="42"/>
      <c r="D115" s="227" t="s">
        <v>150</v>
      </c>
      <c r="E115" s="42"/>
      <c r="F115" s="228" t="s">
        <v>892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150</v>
      </c>
      <c r="AU115" s="19" t="s">
        <v>83</v>
      </c>
    </row>
    <row r="116" s="2" customFormat="1" ht="24.15" customHeight="1">
      <c r="A116" s="40"/>
      <c r="B116" s="41"/>
      <c r="C116" s="214" t="s">
        <v>228</v>
      </c>
      <c r="D116" s="214" t="s">
        <v>143</v>
      </c>
      <c r="E116" s="215" t="s">
        <v>893</v>
      </c>
      <c r="F116" s="216" t="s">
        <v>894</v>
      </c>
      <c r="G116" s="217" t="s">
        <v>244</v>
      </c>
      <c r="H116" s="218">
        <v>0.34499999999999997</v>
      </c>
      <c r="I116" s="219"/>
      <c r="J116" s="220">
        <f>ROUND(I116*H116,2)</f>
        <v>0</v>
      </c>
      <c r="K116" s="216" t="s">
        <v>147</v>
      </c>
      <c r="L116" s="46"/>
      <c r="M116" s="221" t="s">
        <v>19</v>
      </c>
      <c r="N116" s="222" t="s">
        <v>41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209</v>
      </c>
      <c r="AT116" s="225" t="s">
        <v>143</v>
      </c>
      <c r="AU116" s="225" t="s">
        <v>83</v>
      </c>
      <c r="AY116" s="19" t="s">
        <v>140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83</v>
      </c>
      <c r="BK116" s="226">
        <f>ROUND(I116*H116,2)</f>
        <v>0</v>
      </c>
      <c r="BL116" s="19" t="s">
        <v>209</v>
      </c>
      <c r="BM116" s="225" t="s">
        <v>895</v>
      </c>
    </row>
    <row r="117" s="2" customFormat="1">
      <c r="A117" s="40"/>
      <c r="B117" s="41"/>
      <c r="C117" s="42"/>
      <c r="D117" s="227" t="s">
        <v>150</v>
      </c>
      <c r="E117" s="42"/>
      <c r="F117" s="228" t="s">
        <v>896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150</v>
      </c>
      <c r="AU117" s="19" t="s">
        <v>83</v>
      </c>
    </row>
    <row r="118" s="2" customFormat="1" ht="24.15" customHeight="1">
      <c r="A118" s="40"/>
      <c r="B118" s="41"/>
      <c r="C118" s="214" t="s">
        <v>234</v>
      </c>
      <c r="D118" s="214" t="s">
        <v>143</v>
      </c>
      <c r="E118" s="215" t="s">
        <v>897</v>
      </c>
      <c r="F118" s="216" t="s">
        <v>898</v>
      </c>
      <c r="G118" s="217" t="s">
        <v>281</v>
      </c>
      <c r="H118" s="218">
        <v>1</v>
      </c>
      <c r="I118" s="219"/>
      <c r="J118" s="220">
        <f>ROUND(I118*H118,2)</f>
        <v>0</v>
      </c>
      <c r="K118" s="216" t="s">
        <v>19</v>
      </c>
      <c r="L118" s="46"/>
      <c r="M118" s="283" t="s">
        <v>19</v>
      </c>
      <c r="N118" s="284" t="s">
        <v>41</v>
      </c>
      <c r="O118" s="257"/>
      <c r="P118" s="285">
        <f>O118*H118</f>
        <v>0</v>
      </c>
      <c r="Q118" s="285">
        <v>0.25</v>
      </c>
      <c r="R118" s="285">
        <f>Q118*H118</f>
        <v>0.25</v>
      </c>
      <c r="S118" s="285">
        <v>0</v>
      </c>
      <c r="T118" s="28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209</v>
      </c>
      <c r="AT118" s="225" t="s">
        <v>143</v>
      </c>
      <c r="AU118" s="225" t="s">
        <v>83</v>
      </c>
      <c r="AY118" s="19" t="s">
        <v>140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83</v>
      </c>
      <c r="BK118" s="226">
        <f>ROUND(I118*H118,2)</f>
        <v>0</v>
      </c>
      <c r="BL118" s="19" t="s">
        <v>209</v>
      </c>
      <c r="BM118" s="225" t="s">
        <v>899</v>
      </c>
    </row>
    <row r="119" s="2" customFormat="1" ht="6.96" customHeight="1">
      <c r="A119" s="40"/>
      <c r="B119" s="61"/>
      <c r="C119" s="62"/>
      <c r="D119" s="62"/>
      <c r="E119" s="62"/>
      <c r="F119" s="62"/>
      <c r="G119" s="62"/>
      <c r="H119" s="62"/>
      <c r="I119" s="62"/>
      <c r="J119" s="62"/>
      <c r="K119" s="62"/>
      <c r="L119" s="46"/>
      <c r="M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</sheetData>
  <sheetProtection sheet="1" autoFilter="0" formatColumns="0" formatRows="0" objects="1" scenarios="1" spinCount="100000" saltValue="+bfdiTsX6WMfgJjOfhnb6A2MiPKZy2bMqgWi3Dzb4q6MiZRnm8VmbzXz9HvkgUvusp/hQOwz+M2vDGyXCFBCTA==" hashValue="c5RxS/FDJHFj8rb960j6LcAwcepod+L14Eg5jVPFBZ0iN1u/COPkva5YdUBzRk1ITmrULcaDa/4Pz3j+6bhkFw==" algorithmName="SHA-512" password="CC35"/>
  <autoFilter ref="C86:K11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5_01/766811115"/>
    <hyperlink ref="F95" r:id="rId2" display="https://podminky.urs.cz/item/CS_URS_2025_01/766811116"/>
    <hyperlink ref="F98" r:id="rId3" display="https://podminky.urs.cz/item/CS_URS_2025_01/766811151"/>
    <hyperlink ref="F100" r:id="rId4" display="https://podminky.urs.cz/item/CS_URS_2025_01/766811213"/>
    <hyperlink ref="F102" r:id="rId5" display="https://podminky.urs.cz/item/CS_URS_2025_01/766811221"/>
    <hyperlink ref="F104" r:id="rId6" display="https://podminky.urs.cz/item/CS_URS_2025_01/766811251"/>
    <hyperlink ref="F106" r:id="rId7" display="https://podminky.urs.cz/item/CS_URS_2025_01/766811252"/>
    <hyperlink ref="F109" r:id="rId8" display="https://podminky.urs.cz/item/CS_URS_2025_01/766811311"/>
    <hyperlink ref="F111" r:id="rId9" display="https://podminky.urs.cz/item/CS_URS_2025_01/766811351"/>
    <hyperlink ref="F113" r:id="rId10" display="https://podminky.urs.cz/item/CS_URS_2025_01/766811411"/>
    <hyperlink ref="F115" r:id="rId11" display="https://podminky.urs.cz/item/CS_URS_2025_01/766811412"/>
    <hyperlink ref="F117" r:id="rId12" display="https://podminky.urs.cz/item/CS_URS_2025_01/998766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77</v>
      </c>
    </row>
    <row r="4" s="1" customFormat="1" ht="24.96" customHeight="1">
      <c r="B4" s="22"/>
      <c r="D4" s="142" t="s">
        <v>106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Oprava bytu Výpravní budovy, Šumná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107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900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1. 4. 2025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27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28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27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30</v>
      </c>
      <c r="E20" s="40"/>
      <c r="F20" s="40"/>
      <c r="G20" s="40"/>
      <c r="H20" s="40"/>
      <c r="I20" s="144" t="s">
        <v>26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44" t="s">
        <v>27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32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27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33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35</v>
      </c>
      <c r="E30" s="40"/>
      <c r="F30" s="40"/>
      <c r="G30" s="40"/>
      <c r="H30" s="40"/>
      <c r="I30" s="40"/>
      <c r="J30" s="155">
        <f>ROUND(J92,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37</v>
      </c>
      <c r="G32" s="40"/>
      <c r="H32" s="40"/>
      <c r="I32" s="156" t="s">
        <v>36</v>
      </c>
      <c r="J32" s="156" t="s">
        <v>38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39</v>
      </c>
      <c r="E33" s="144" t="s">
        <v>40</v>
      </c>
      <c r="F33" s="158">
        <f>ROUND((SUM(BE92:BE313)),  2)</f>
        <v>0</v>
      </c>
      <c r="G33" s="40"/>
      <c r="H33" s="40"/>
      <c r="I33" s="159">
        <v>0.20999999999999999</v>
      </c>
      <c r="J33" s="158">
        <f>ROUND(((SUM(BE92:BE313))*I33),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41</v>
      </c>
      <c r="F34" s="158">
        <f>ROUND((SUM(BF92:BF313)),  2)</f>
        <v>0</v>
      </c>
      <c r="G34" s="40"/>
      <c r="H34" s="40"/>
      <c r="I34" s="159">
        <v>0.12</v>
      </c>
      <c r="J34" s="158">
        <f>ROUND(((SUM(BF92:BF313))*I34),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42</v>
      </c>
      <c r="F35" s="158">
        <f>ROUND((SUM(BG92:BG313)),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43</v>
      </c>
      <c r="F36" s="158">
        <f>ROUND((SUM(BH92:BH313)),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ROUND((SUM(BI92:BI313)),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Oprava bytu Výpravní budovy, Šumná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003 - ZTI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1. 4. 2025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110</v>
      </c>
      <c r="D57" s="173"/>
      <c r="E57" s="173"/>
      <c r="F57" s="173"/>
      <c r="G57" s="173"/>
      <c r="H57" s="173"/>
      <c r="I57" s="173"/>
      <c r="J57" s="174" t="s">
        <v>111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67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6"/>
      <c r="C60" s="177"/>
      <c r="D60" s="178" t="s">
        <v>113</v>
      </c>
      <c r="E60" s="179"/>
      <c r="F60" s="179"/>
      <c r="G60" s="179"/>
      <c r="H60" s="179"/>
      <c r="I60" s="179"/>
      <c r="J60" s="180">
        <f>J93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901</v>
      </c>
      <c r="E61" s="184"/>
      <c r="F61" s="184"/>
      <c r="G61" s="184"/>
      <c r="H61" s="184"/>
      <c r="I61" s="184"/>
      <c r="J61" s="185">
        <f>J94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902</v>
      </c>
      <c r="E62" s="184"/>
      <c r="F62" s="184"/>
      <c r="G62" s="184"/>
      <c r="H62" s="184"/>
      <c r="I62" s="184"/>
      <c r="J62" s="185">
        <f>J118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903</v>
      </c>
      <c r="E63" s="184"/>
      <c r="F63" s="184"/>
      <c r="G63" s="184"/>
      <c r="H63" s="184"/>
      <c r="I63" s="184"/>
      <c r="J63" s="185">
        <f>J122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408</v>
      </c>
      <c r="E64" s="184"/>
      <c r="F64" s="184"/>
      <c r="G64" s="184"/>
      <c r="H64" s="184"/>
      <c r="I64" s="184"/>
      <c r="J64" s="185">
        <f>J134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6"/>
      <c r="C65" s="177"/>
      <c r="D65" s="178" t="s">
        <v>116</v>
      </c>
      <c r="E65" s="179"/>
      <c r="F65" s="179"/>
      <c r="G65" s="179"/>
      <c r="H65" s="179"/>
      <c r="I65" s="179"/>
      <c r="J65" s="180">
        <f>J137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2"/>
      <c r="C66" s="127"/>
      <c r="D66" s="183" t="s">
        <v>904</v>
      </c>
      <c r="E66" s="184"/>
      <c r="F66" s="184"/>
      <c r="G66" s="184"/>
      <c r="H66" s="184"/>
      <c r="I66" s="184"/>
      <c r="J66" s="185">
        <f>J138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117</v>
      </c>
      <c r="E67" s="184"/>
      <c r="F67" s="184"/>
      <c r="G67" s="184"/>
      <c r="H67" s="184"/>
      <c r="I67" s="184"/>
      <c r="J67" s="185">
        <f>J165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118</v>
      </c>
      <c r="E68" s="184"/>
      <c r="F68" s="184"/>
      <c r="G68" s="184"/>
      <c r="H68" s="184"/>
      <c r="I68" s="184"/>
      <c r="J68" s="185">
        <f>J229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119</v>
      </c>
      <c r="E69" s="184"/>
      <c r="F69" s="184"/>
      <c r="G69" s="184"/>
      <c r="H69" s="184"/>
      <c r="I69" s="184"/>
      <c r="J69" s="185">
        <f>J242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123</v>
      </c>
      <c r="E70" s="179"/>
      <c r="F70" s="179"/>
      <c r="G70" s="179"/>
      <c r="H70" s="179"/>
      <c r="I70" s="179"/>
      <c r="J70" s="180">
        <f>J272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7"/>
      <c r="D71" s="183" t="s">
        <v>905</v>
      </c>
      <c r="E71" s="184"/>
      <c r="F71" s="184"/>
      <c r="G71" s="184"/>
      <c r="H71" s="184"/>
      <c r="I71" s="184"/>
      <c r="J71" s="185">
        <f>J273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6"/>
      <c r="C72" s="177"/>
      <c r="D72" s="178" t="s">
        <v>417</v>
      </c>
      <c r="E72" s="179"/>
      <c r="F72" s="179"/>
      <c r="G72" s="179"/>
      <c r="H72" s="179"/>
      <c r="I72" s="179"/>
      <c r="J72" s="180">
        <f>J306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125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1" t="str">
        <f>E7</f>
        <v>Oprava bytu Výpravní budovy, Šumná</v>
      </c>
      <c r="F82" s="34"/>
      <c r="G82" s="34"/>
      <c r="H82" s="34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107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003 - ZTI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F12</f>
        <v xml:space="preserve"> </v>
      </c>
      <c r="G86" s="42"/>
      <c r="H86" s="42"/>
      <c r="I86" s="34" t="s">
        <v>23</v>
      </c>
      <c r="J86" s="74" t="str">
        <f>IF(J12="","",J12)</f>
        <v>1. 4. 2025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E15</f>
        <v xml:space="preserve"> </v>
      </c>
      <c r="G88" s="42"/>
      <c r="H88" s="42"/>
      <c r="I88" s="34" t="s">
        <v>30</v>
      </c>
      <c r="J88" s="38" t="str">
        <f>E21</f>
        <v xml:space="preserve"> 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28</v>
      </c>
      <c r="D89" s="42"/>
      <c r="E89" s="42"/>
      <c r="F89" s="29" t="str">
        <f>IF(E18="","",E18)</f>
        <v>Vyplň údaj</v>
      </c>
      <c r="G89" s="42"/>
      <c r="H89" s="42"/>
      <c r="I89" s="34" t="s">
        <v>32</v>
      </c>
      <c r="J89" s="38" t="str">
        <f>E24</f>
        <v xml:space="preserve"> 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7"/>
      <c r="B91" s="188"/>
      <c r="C91" s="189" t="s">
        <v>126</v>
      </c>
      <c r="D91" s="190" t="s">
        <v>54</v>
      </c>
      <c r="E91" s="190" t="s">
        <v>50</v>
      </c>
      <c r="F91" s="190" t="s">
        <v>51</v>
      </c>
      <c r="G91" s="190" t="s">
        <v>127</v>
      </c>
      <c r="H91" s="190" t="s">
        <v>128</v>
      </c>
      <c r="I91" s="190" t="s">
        <v>129</v>
      </c>
      <c r="J91" s="190" t="s">
        <v>111</v>
      </c>
      <c r="K91" s="191" t="s">
        <v>130</v>
      </c>
      <c r="L91" s="192"/>
      <c r="M91" s="94" t="s">
        <v>19</v>
      </c>
      <c r="N91" s="95" t="s">
        <v>39</v>
      </c>
      <c r="O91" s="95" t="s">
        <v>131</v>
      </c>
      <c r="P91" s="95" t="s">
        <v>132</v>
      </c>
      <c r="Q91" s="95" t="s">
        <v>133</v>
      </c>
      <c r="R91" s="95" t="s">
        <v>134</v>
      </c>
      <c r="S91" s="95" t="s">
        <v>135</v>
      </c>
      <c r="T91" s="96" t="s">
        <v>136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40"/>
      <c r="B92" s="41"/>
      <c r="C92" s="101" t="s">
        <v>137</v>
      </c>
      <c r="D92" s="42"/>
      <c r="E92" s="42"/>
      <c r="F92" s="42"/>
      <c r="G92" s="42"/>
      <c r="H92" s="42"/>
      <c r="I92" s="42"/>
      <c r="J92" s="193">
        <f>BK92</f>
        <v>0</v>
      </c>
      <c r="K92" s="42"/>
      <c r="L92" s="46"/>
      <c r="M92" s="97"/>
      <c r="N92" s="194"/>
      <c r="O92" s="98"/>
      <c r="P92" s="195">
        <f>P93+P137+P272+P306</f>
        <v>0</v>
      </c>
      <c r="Q92" s="98"/>
      <c r="R92" s="195">
        <f>R93+R137+R272+R306</f>
        <v>4.5062315399999999</v>
      </c>
      <c r="S92" s="98"/>
      <c r="T92" s="196">
        <f>T93+T137+T272+T306</f>
        <v>3.3300000000000001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68</v>
      </c>
      <c r="AU92" s="19" t="s">
        <v>112</v>
      </c>
      <c r="BK92" s="197">
        <f>BK93+BK137+BK272+BK306</f>
        <v>0</v>
      </c>
    </row>
    <row r="93" s="12" customFormat="1" ht="25.92" customHeight="1">
      <c r="A93" s="12"/>
      <c r="B93" s="198"/>
      <c r="C93" s="199"/>
      <c r="D93" s="200" t="s">
        <v>68</v>
      </c>
      <c r="E93" s="201" t="s">
        <v>138</v>
      </c>
      <c r="F93" s="201" t="s">
        <v>139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P94+P118+P122+P134</f>
        <v>0</v>
      </c>
      <c r="Q93" s="206"/>
      <c r="R93" s="207">
        <f>R94+R118+R122+R134</f>
        <v>4.3071481</v>
      </c>
      <c r="S93" s="206"/>
      <c r="T93" s="208">
        <f>T94+T118+T122+T134</f>
        <v>3.3300000000000001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77</v>
      </c>
      <c r="AT93" s="210" t="s">
        <v>68</v>
      </c>
      <c r="AU93" s="210" t="s">
        <v>69</v>
      </c>
      <c r="AY93" s="209" t="s">
        <v>140</v>
      </c>
      <c r="BK93" s="211">
        <f>BK94+BK118+BK122+BK134</f>
        <v>0</v>
      </c>
    </row>
    <row r="94" s="12" customFormat="1" ht="22.8" customHeight="1">
      <c r="A94" s="12"/>
      <c r="B94" s="198"/>
      <c r="C94" s="199"/>
      <c r="D94" s="200" t="s">
        <v>68</v>
      </c>
      <c r="E94" s="212" t="s">
        <v>77</v>
      </c>
      <c r="F94" s="212" t="s">
        <v>906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SUM(P95:P117)</f>
        <v>0</v>
      </c>
      <c r="Q94" s="206"/>
      <c r="R94" s="207">
        <f>SUM(R95:R117)</f>
        <v>3.75</v>
      </c>
      <c r="S94" s="206"/>
      <c r="T94" s="208">
        <f>SUM(T95:T117)</f>
        <v>3.3300000000000001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77</v>
      </c>
      <c r="AT94" s="210" t="s">
        <v>68</v>
      </c>
      <c r="AU94" s="210" t="s">
        <v>77</v>
      </c>
      <c r="AY94" s="209" t="s">
        <v>140</v>
      </c>
      <c r="BK94" s="211">
        <f>SUM(BK95:BK117)</f>
        <v>0</v>
      </c>
    </row>
    <row r="95" s="2" customFormat="1" ht="37.8" customHeight="1">
      <c r="A95" s="40"/>
      <c r="B95" s="41"/>
      <c r="C95" s="214" t="s">
        <v>77</v>
      </c>
      <c r="D95" s="214" t="s">
        <v>143</v>
      </c>
      <c r="E95" s="215" t="s">
        <v>907</v>
      </c>
      <c r="F95" s="216" t="s">
        <v>908</v>
      </c>
      <c r="G95" s="217" t="s">
        <v>156</v>
      </c>
      <c r="H95" s="218">
        <v>6</v>
      </c>
      <c r="I95" s="219"/>
      <c r="J95" s="220">
        <f>ROUND(I95*H95,2)</f>
        <v>0</v>
      </c>
      <c r="K95" s="216" t="s">
        <v>147</v>
      </c>
      <c r="L95" s="46"/>
      <c r="M95" s="221" t="s">
        <v>19</v>
      </c>
      <c r="N95" s="222" t="s">
        <v>41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0.255</v>
      </c>
      <c r="T95" s="224">
        <f>S95*H95</f>
        <v>1.53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148</v>
      </c>
      <c r="AT95" s="225" t="s">
        <v>143</v>
      </c>
      <c r="AU95" s="225" t="s">
        <v>83</v>
      </c>
      <c r="AY95" s="19" t="s">
        <v>140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83</v>
      </c>
      <c r="BK95" s="226">
        <f>ROUND(I95*H95,2)</f>
        <v>0</v>
      </c>
      <c r="BL95" s="19" t="s">
        <v>148</v>
      </c>
      <c r="BM95" s="225" t="s">
        <v>909</v>
      </c>
    </row>
    <row r="96" s="2" customFormat="1">
      <c r="A96" s="40"/>
      <c r="B96" s="41"/>
      <c r="C96" s="42"/>
      <c r="D96" s="227" t="s">
        <v>150</v>
      </c>
      <c r="E96" s="42"/>
      <c r="F96" s="228" t="s">
        <v>910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150</v>
      </c>
      <c r="AU96" s="19" t="s">
        <v>83</v>
      </c>
    </row>
    <row r="97" s="13" customFormat="1">
      <c r="A97" s="13"/>
      <c r="B97" s="232"/>
      <c r="C97" s="233"/>
      <c r="D97" s="234" t="s">
        <v>152</v>
      </c>
      <c r="E97" s="235" t="s">
        <v>19</v>
      </c>
      <c r="F97" s="236" t="s">
        <v>911</v>
      </c>
      <c r="G97" s="233"/>
      <c r="H97" s="237">
        <v>6</v>
      </c>
      <c r="I97" s="238"/>
      <c r="J97" s="233"/>
      <c r="K97" s="233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152</v>
      </c>
      <c r="AU97" s="243" t="s">
        <v>83</v>
      </c>
      <c r="AV97" s="13" t="s">
        <v>83</v>
      </c>
      <c r="AW97" s="13" t="s">
        <v>31</v>
      </c>
      <c r="AX97" s="13" t="s">
        <v>77</v>
      </c>
      <c r="AY97" s="243" t="s">
        <v>140</v>
      </c>
    </row>
    <row r="98" s="2" customFormat="1" ht="33" customHeight="1">
      <c r="A98" s="40"/>
      <c r="B98" s="41"/>
      <c r="C98" s="214" t="s">
        <v>83</v>
      </c>
      <c r="D98" s="214" t="s">
        <v>143</v>
      </c>
      <c r="E98" s="215" t="s">
        <v>912</v>
      </c>
      <c r="F98" s="216" t="s">
        <v>913</v>
      </c>
      <c r="G98" s="217" t="s">
        <v>156</v>
      </c>
      <c r="H98" s="218">
        <v>6</v>
      </c>
      <c r="I98" s="219"/>
      <c r="J98" s="220">
        <f>ROUND(I98*H98,2)</f>
        <v>0</v>
      </c>
      <c r="K98" s="216" t="s">
        <v>147</v>
      </c>
      <c r="L98" s="46"/>
      <c r="M98" s="221" t="s">
        <v>19</v>
      </c>
      <c r="N98" s="222" t="s">
        <v>41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0.29999999999999999</v>
      </c>
      <c r="T98" s="224">
        <f>S98*H98</f>
        <v>1.7999999999999998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148</v>
      </c>
      <c r="AT98" s="225" t="s">
        <v>143</v>
      </c>
      <c r="AU98" s="225" t="s">
        <v>83</v>
      </c>
      <c r="AY98" s="19" t="s">
        <v>140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83</v>
      </c>
      <c r="BK98" s="226">
        <f>ROUND(I98*H98,2)</f>
        <v>0</v>
      </c>
      <c r="BL98" s="19" t="s">
        <v>148</v>
      </c>
      <c r="BM98" s="225" t="s">
        <v>914</v>
      </c>
    </row>
    <row r="99" s="2" customFormat="1">
      <c r="A99" s="40"/>
      <c r="B99" s="41"/>
      <c r="C99" s="42"/>
      <c r="D99" s="227" t="s">
        <v>150</v>
      </c>
      <c r="E99" s="42"/>
      <c r="F99" s="228" t="s">
        <v>915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150</v>
      </c>
      <c r="AU99" s="19" t="s">
        <v>83</v>
      </c>
    </row>
    <row r="100" s="2" customFormat="1" ht="24.15" customHeight="1">
      <c r="A100" s="40"/>
      <c r="B100" s="41"/>
      <c r="C100" s="214" t="s">
        <v>160</v>
      </c>
      <c r="D100" s="214" t="s">
        <v>143</v>
      </c>
      <c r="E100" s="215" t="s">
        <v>916</v>
      </c>
      <c r="F100" s="216" t="s">
        <v>917</v>
      </c>
      <c r="G100" s="217" t="s">
        <v>146</v>
      </c>
      <c r="H100" s="218">
        <v>5.625</v>
      </c>
      <c r="I100" s="219"/>
      <c r="J100" s="220">
        <f>ROUND(I100*H100,2)</f>
        <v>0</v>
      </c>
      <c r="K100" s="216" t="s">
        <v>147</v>
      </c>
      <c r="L100" s="46"/>
      <c r="M100" s="221" t="s">
        <v>19</v>
      </c>
      <c r="N100" s="222" t="s">
        <v>41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148</v>
      </c>
      <c r="AT100" s="225" t="s">
        <v>143</v>
      </c>
      <c r="AU100" s="225" t="s">
        <v>83</v>
      </c>
      <c r="AY100" s="19" t="s">
        <v>140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83</v>
      </c>
      <c r="BK100" s="226">
        <f>ROUND(I100*H100,2)</f>
        <v>0</v>
      </c>
      <c r="BL100" s="19" t="s">
        <v>148</v>
      </c>
      <c r="BM100" s="225" t="s">
        <v>918</v>
      </c>
    </row>
    <row r="101" s="2" customFormat="1">
      <c r="A101" s="40"/>
      <c r="B101" s="41"/>
      <c r="C101" s="42"/>
      <c r="D101" s="227" t="s">
        <v>150</v>
      </c>
      <c r="E101" s="42"/>
      <c r="F101" s="228" t="s">
        <v>919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150</v>
      </c>
      <c r="AU101" s="19" t="s">
        <v>83</v>
      </c>
    </row>
    <row r="102" s="13" customFormat="1">
      <c r="A102" s="13"/>
      <c r="B102" s="232"/>
      <c r="C102" s="233"/>
      <c r="D102" s="234" t="s">
        <v>152</v>
      </c>
      <c r="E102" s="235" t="s">
        <v>19</v>
      </c>
      <c r="F102" s="236" t="s">
        <v>920</v>
      </c>
      <c r="G102" s="233"/>
      <c r="H102" s="237">
        <v>5.625</v>
      </c>
      <c r="I102" s="238"/>
      <c r="J102" s="233"/>
      <c r="K102" s="233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152</v>
      </c>
      <c r="AU102" s="243" t="s">
        <v>83</v>
      </c>
      <c r="AV102" s="13" t="s">
        <v>83</v>
      </c>
      <c r="AW102" s="13" t="s">
        <v>31</v>
      </c>
      <c r="AX102" s="13" t="s">
        <v>77</v>
      </c>
      <c r="AY102" s="243" t="s">
        <v>140</v>
      </c>
    </row>
    <row r="103" s="2" customFormat="1" ht="33" customHeight="1">
      <c r="A103" s="40"/>
      <c r="B103" s="41"/>
      <c r="C103" s="214" t="s">
        <v>148</v>
      </c>
      <c r="D103" s="214" t="s">
        <v>143</v>
      </c>
      <c r="E103" s="215" t="s">
        <v>921</v>
      </c>
      <c r="F103" s="216" t="s">
        <v>922</v>
      </c>
      <c r="G103" s="217" t="s">
        <v>146</v>
      </c>
      <c r="H103" s="218">
        <v>5.625</v>
      </c>
      <c r="I103" s="219"/>
      <c r="J103" s="220">
        <f>ROUND(I103*H103,2)</f>
        <v>0</v>
      </c>
      <c r="K103" s="216" t="s">
        <v>147</v>
      </c>
      <c r="L103" s="46"/>
      <c r="M103" s="221" t="s">
        <v>19</v>
      </c>
      <c r="N103" s="222" t="s">
        <v>41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148</v>
      </c>
      <c r="AT103" s="225" t="s">
        <v>143</v>
      </c>
      <c r="AU103" s="225" t="s">
        <v>83</v>
      </c>
      <c r="AY103" s="19" t="s">
        <v>140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83</v>
      </c>
      <c r="BK103" s="226">
        <f>ROUND(I103*H103,2)</f>
        <v>0</v>
      </c>
      <c r="BL103" s="19" t="s">
        <v>148</v>
      </c>
      <c r="BM103" s="225" t="s">
        <v>923</v>
      </c>
    </row>
    <row r="104" s="2" customFormat="1">
      <c r="A104" s="40"/>
      <c r="B104" s="41"/>
      <c r="C104" s="42"/>
      <c r="D104" s="227" t="s">
        <v>150</v>
      </c>
      <c r="E104" s="42"/>
      <c r="F104" s="228" t="s">
        <v>924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150</v>
      </c>
      <c r="AU104" s="19" t="s">
        <v>83</v>
      </c>
    </row>
    <row r="105" s="2" customFormat="1" ht="37.8" customHeight="1">
      <c r="A105" s="40"/>
      <c r="B105" s="41"/>
      <c r="C105" s="214" t="s">
        <v>175</v>
      </c>
      <c r="D105" s="214" t="s">
        <v>143</v>
      </c>
      <c r="E105" s="215" t="s">
        <v>925</v>
      </c>
      <c r="F105" s="216" t="s">
        <v>926</v>
      </c>
      <c r="G105" s="217" t="s">
        <v>146</v>
      </c>
      <c r="H105" s="218">
        <v>1.875</v>
      </c>
      <c r="I105" s="219"/>
      <c r="J105" s="220">
        <f>ROUND(I105*H105,2)</f>
        <v>0</v>
      </c>
      <c r="K105" s="216" t="s">
        <v>147</v>
      </c>
      <c r="L105" s="46"/>
      <c r="M105" s="221" t="s">
        <v>19</v>
      </c>
      <c r="N105" s="222" t="s">
        <v>41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148</v>
      </c>
      <c r="AT105" s="225" t="s">
        <v>143</v>
      </c>
      <c r="AU105" s="225" t="s">
        <v>83</v>
      </c>
      <c r="AY105" s="19" t="s">
        <v>140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83</v>
      </c>
      <c r="BK105" s="226">
        <f>ROUND(I105*H105,2)</f>
        <v>0</v>
      </c>
      <c r="BL105" s="19" t="s">
        <v>148</v>
      </c>
      <c r="BM105" s="225" t="s">
        <v>927</v>
      </c>
    </row>
    <row r="106" s="2" customFormat="1">
      <c r="A106" s="40"/>
      <c r="B106" s="41"/>
      <c r="C106" s="42"/>
      <c r="D106" s="227" t="s">
        <v>150</v>
      </c>
      <c r="E106" s="42"/>
      <c r="F106" s="228" t="s">
        <v>928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150</v>
      </c>
      <c r="AU106" s="19" t="s">
        <v>83</v>
      </c>
    </row>
    <row r="107" s="13" customFormat="1">
      <c r="A107" s="13"/>
      <c r="B107" s="232"/>
      <c r="C107" s="233"/>
      <c r="D107" s="234" t="s">
        <v>152</v>
      </c>
      <c r="E107" s="235" t="s">
        <v>19</v>
      </c>
      <c r="F107" s="236" t="s">
        <v>929</v>
      </c>
      <c r="G107" s="233"/>
      <c r="H107" s="237">
        <v>1.875</v>
      </c>
      <c r="I107" s="238"/>
      <c r="J107" s="233"/>
      <c r="K107" s="233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152</v>
      </c>
      <c r="AU107" s="243" t="s">
        <v>83</v>
      </c>
      <c r="AV107" s="13" t="s">
        <v>83</v>
      </c>
      <c r="AW107" s="13" t="s">
        <v>31</v>
      </c>
      <c r="AX107" s="13" t="s">
        <v>77</v>
      </c>
      <c r="AY107" s="243" t="s">
        <v>140</v>
      </c>
    </row>
    <row r="108" s="2" customFormat="1" ht="24.15" customHeight="1">
      <c r="A108" s="40"/>
      <c r="B108" s="41"/>
      <c r="C108" s="214" t="s">
        <v>182</v>
      </c>
      <c r="D108" s="214" t="s">
        <v>143</v>
      </c>
      <c r="E108" s="215" t="s">
        <v>930</v>
      </c>
      <c r="F108" s="216" t="s">
        <v>931</v>
      </c>
      <c r="G108" s="217" t="s">
        <v>146</v>
      </c>
      <c r="H108" s="218">
        <v>2.8130000000000002</v>
      </c>
      <c r="I108" s="219"/>
      <c r="J108" s="220">
        <f>ROUND(I108*H108,2)</f>
        <v>0</v>
      </c>
      <c r="K108" s="216" t="s">
        <v>147</v>
      </c>
      <c r="L108" s="46"/>
      <c r="M108" s="221" t="s">
        <v>19</v>
      </c>
      <c r="N108" s="222" t="s">
        <v>41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148</v>
      </c>
      <c r="AT108" s="225" t="s">
        <v>143</v>
      </c>
      <c r="AU108" s="225" t="s">
        <v>83</v>
      </c>
      <c r="AY108" s="19" t="s">
        <v>140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83</v>
      </c>
      <c r="BK108" s="226">
        <f>ROUND(I108*H108,2)</f>
        <v>0</v>
      </c>
      <c r="BL108" s="19" t="s">
        <v>148</v>
      </c>
      <c r="BM108" s="225" t="s">
        <v>932</v>
      </c>
    </row>
    <row r="109" s="2" customFormat="1">
      <c r="A109" s="40"/>
      <c r="B109" s="41"/>
      <c r="C109" s="42"/>
      <c r="D109" s="227" t="s">
        <v>150</v>
      </c>
      <c r="E109" s="42"/>
      <c r="F109" s="228" t="s">
        <v>933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150</v>
      </c>
      <c r="AU109" s="19" t="s">
        <v>83</v>
      </c>
    </row>
    <row r="110" s="13" customFormat="1">
      <c r="A110" s="13"/>
      <c r="B110" s="232"/>
      <c r="C110" s="233"/>
      <c r="D110" s="234" t="s">
        <v>152</v>
      </c>
      <c r="E110" s="235" t="s">
        <v>19</v>
      </c>
      <c r="F110" s="236" t="s">
        <v>934</v>
      </c>
      <c r="G110" s="233"/>
      <c r="H110" s="237">
        <v>2.8130000000000002</v>
      </c>
      <c r="I110" s="238"/>
      <c r="J110" s="233"/>
      <c r="K110" s="233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152</v>
      </c>
      <c r="AU110" s="243" t="s">
        <v>83</v>
      </c>
      <c r="AV110" s="13" t="s">
        <v>83</v>
      </c>
      <c r="AW110" s="13" t="s">
        <v>31</v>
      </c>
      <c r="AX110" s="13" t="s">
        <v>77</v>
      </c>
      <c r="AY110" s="243" t="s">
        <v>140</v>
      </c>
    </row>
    <row r="111" s="2" customFormat="1" ht="16.5" customHeight="1">
      <c r="A111" s="40"/>
      <c r="B111" s="41"/>
      <c r="C111" s="214" t="s">
        <v>189</v>
      </c>
      <c r="D111" s="214" t="s">
        <v>143</v>
      </c>
      <c r="E111" s="215" t="s">
        <v>935</v>
      </c>
      <c r="F111" s="216" t="s">
        <v>936</v>
      </c>
      <c r="G111" s="217" t="s">
        <v>146</v>
      </c>
      <c r="H111" s="218">
        <v>2.8130000000000002</v>
      </c>
      <c r="I111" s="219"/>
      <c r="J111" s="220">
        <f>ROUND(I111*H111,2)</f>
        <v>0</v>
      </c>
      <c r="K111" s="216" t="s">
        <v>147</v>
      </c>
      <c r="L111" s="46"/>
      <c r="M111" s="221" t="s">
        <v>19</v>
      </c>
      <c r="N111" s="222" t="s">
        <v>41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148</v>
      </c>
      <c r="AT111" s="225" t="s">
        <v>143</v>
      </c>
      <c r="AU111" s="225" t="s">
        <v>83</v>
      </c>
      <c r="AY111" s="19" t="s">
        <v>140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83</v>
      </c>
      <c r="BK111" s="226">
        <f>ROUND(I111*H111,2)</f>
        <v>0</v>
      </c>
      <c r="BL111" s="19" t="s">
        <v>148</v>
      </c>
      <c r="BM111" s="225" t="s">
        <v>937</v>
      </c>
    </row>
    <row r="112" s="2" customFormat="1">
      <c r="A112" s="40"/>
      <c r="B112" s="41"/>
      <c r="C112" s="42"/>
      <c r="D112" s="227" t="s">
        <v>150</v>
      </c>
      <c r="E112" s="42"/>
      <c r="F112" s="228" t="s">
        <v>938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150</v>
      </c>
      <c r="AU112" s="19" t="s">
        <v>83</v>
      </c>
    </row>
    <row r="113" s="2" customFormat="1" ht="37.8" customHeight="1">
      <c r="A113" s="40"/>
      <c r="B113" s="41"/>
      <c r="C113" s="214" t="s">
        <v>196</v>
      </c>
      <c r="D113" s="214" t="s">
        <v>143</v>
      </c>
      <c r="E113" s="215" t="s">
        <v>939</v>
      </c>
      <c r="F113" s="216" t="s">
        <v>940</v>
      </c>
      <c r="G113" s="217" t="s">
        <v>146</v>
      </c>
      <c r="H113" s="218">
        <v>1.875</v>
      </c>
      <c r="I113" s="219"/>
      <c r="J113" s="220">
        <f>ROUND(I113*H113,2)</f>
        <v>0</v>
      </c>
      <c r="K113" s="216" t="s">
        <v>147</v>
      </c>
      <c r="L113" s="46"/>
      <c r="M113" s="221" t="s">
        <v>19</v>
      </c>
      <c r="N113" s="222" t="s">
        <v>41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148</v>
      </c>
      <c r="AT113" s="225" t="s">
        <v>143</v>
      </c>
      <c r="AU113" s="225" t="s">
        <v>83</v>
      </c>
      <c r="AY113" s="19" t="s">
        <v>140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83</v>
      </c>
      <c r="BK113" s="226">
        <f>ROUND(I113*H113,2)</f>
        <v>0</v>
      </c>
      <c r="BL113" s="19" t="s">
        <v>148</v>
      </c>
      <c r="BM113" s="225" t="s">
        <v>941</v>
      </c>
    </row>
    <row r="114" s="2" customFormat="1">
      <c r="A114" s="40"/>
      <c r="B114" s="41"/>
      <c r="C114" s="42"/>
      <c r="D114" s="227" t="s">
        <v>150</v>
      </c>
      <c r="E114" s="42"/>
      <c r="F114" s="228" t="s">
        <v>942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150</v>
      </c>
      <c r="AU114" s="19" t="s">
        <v>83</v>
      </c>
    </row>
    <row r="115" s="13" customFormat="1">
      <c r="A115" s="13"/>
      <c r="B115" s="232"/>
      <c r="C115" s="233"/>
      <c r="D115" s="234" t="s">
        <v>152</v>
      </c>
      <c r="E115" s="235" t="s">
        <v>19</v>
      </c>
      <c r="F115" s="236" t="s">
        <v>943</v>
      </c>
      <c r="G115" s="233"/>
      <c r="H115" s="237">
        <v>1.875</v>
      </c>
      <c r="I115" s="238"/>
      <c r="J115" s="233"/>
      <c r="K115" s="233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152</v>
      </c>
      <c r="AU115" s="243" t="s">
        <v>83</v>
      </c>
      <c r="AV115" s="13" t="s">
        <v>83</v>
      </c>
      <c r="AW115" s="13" t="s">
        <v>31</v>
      </c>
      <c r="AX115" s="13" t="s">
        <v>77</v>
      </c>
      <c r="AY115" s="243" t="s">
        <v>140</v>
      </c>
    </row>
    <row r="116" s="2" customFormat="1" ht="16.5" customHeight="1">
      <c r="A116" s="40"/>
      <c r="B116" s="41"/>
      <c r="C116" s="269" t="s">
        <v>141</v>
      </c>
      <c r="D116" s="269" t="s">
        <v>395</v>
      </c>
      <c r="E116" s="270" t="s">
        <v>944</v>
      </c>
      <c r="F116" s="271" t="s">
        <v>945</v>
      </c>
      <c r="G116" s="272" t="s">
        <v>244</v>
      </c>
      <c r="H116" s="273">
        <v>3.75</v>
      </c>
      <c r="I116" s="274"/>
      <c r="J116" s="275">
        <f>ROUND(I116*H116,2)</f>
        <v>0</v>
      </c>
      <c r="K116" s="271" t="s">
        <v>147</v>
      </c>
      <c r="L116" s="276"/>
      <c r="M116" s="277" t="s">
        <v>19</v>
      </c>
      <c r="N116" s="278" t="s">
        <v>41</v>
      </c>
      <c r="O116" s="86"/>
      <c r="P116" s="223">
        <f>O116*H116</f>
        <v>0</v>
      </c>
      <c r="Q116" s="223">
        <v>1</v>
      </c>
      <c r="R116" s="223">
        <f>Q116*H116</f>
        <v>3.75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196</v>
      </c>
      <c r="AT116" s="225" t="s">
        <v>395</v>
      </c>
      <c r="AU116" s="225" t="s">
        <v>83</v>
      </c>
      <c r="AY116" s="19" t="s">
        <v>140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83</v>
      </c>
      <c r="BK116" s="226">
        <f>ROUND(I116*H116,2)</f>
        <v>0</v>
      </c>
      <c r="BL116" s="19" t="s">
        <v>148</v>
      </c>
      <c r="BM116" s="225" t="s">
        <v>946</v>
      </c>
    </row>
    <row r="117" s="13" customFormat="1">
      <c r="A117" s="13"/>
      <c r="B117" s="232"/>
      <c r="C117" s="233"/>
      <c r="D117" s="234" t="s">
        <v>152</v>
      </c>
      <c r="E117" s="233"/>
      <c r="F117" s="236" t="s">
        <v>947</v>
      </c>
      <c r="G117" s="233"/>
      <c r="H117" s="237">
        <v>3.75</v>
      </c>
      <c r="I117" s="238"/>
      <c r="J117" s="233"/>
      <c r="K117" s="233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152</v>
      </c>
      <c r="AU117" s="243" t="s">
        <v>83</v>
      </c>
      <c r="AV117" s="13" t="s">
        <v>83</v>
      </c>
      <c r="AW117" s="13" t="s">
        <v>4</v>
      </c>
      <c r="AX117" s="13" t="s">
        <v>77</v>
      </c>
      <c r="AY117" s="243" t="s">
        <v>140</v>
      </c>
    </row>
    <row r="118" s="12" customFormat="1" ht="22.8" customHeight="1">
      <c r="A118" s="12"/>
      <c r="B118" s="198"/>
      <c r="C118" s="199"/>
      <c r="D118" s="200" t="s">
        <v>68</v>
      </c>
      <c r="E118" s="212" t="s">
        <v>175</v>
      </c>
      <c r="F118" s="212" t="s">
        <v>948</v>
      </c>
      <c r="G118" s="199"/>
      <c r="H118" s="199"/>
      <c r="I118" s="202"/>
      <c r="J118" s="213">
        <f>BK118</f>
        <v>0</v>
      </c>
      <c r="K118" s="199"/>
      <c r="L118" s="204"/>
      <c r="M118" s="205"/>
      <c r="N118" s="206"/>
      <c r="O118" s="206"/>
      <c r="P118" s="207">
        <f>SUM(P119:P121)</f>
        <v>0</v>
      </c>
      <c r="Q118" s="206"/>
      <c r="R118" s="207">
        <f>SUM(R119:R121)</f>
        <v>0.54371999999999998</v>
      </c>
      <c r="S118" s="206"/>
      <c r="T118" s="208">
        <f>SUM(T119:T121)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9" t="s">
        <v>77</v>
      </c>
      <c r="AT118" s="210" t="s">
        <v>68</v>
      </c>
      <c r="AU118" s="210" t="s">
        <v>77</v>
      </c>
      <c r="AY118" s="209" t="s">
        <v>140</v>
      </c>
      <c r="BK118" s="211">
        <f>SUM(BK119:BK121)</f>
        <v>0</v>
      </c>
    </row>
    <row r="119" s="2" customFormat="1" ht="37.8" customHeight="1">
      <c r="A119" s="40"/>
      <c r="B119" s="41"/>
      <c r="C119" s="214" t="s">
        <v>206</v>
      </c>
      <c r="D119" s="214" t="s">
        <v>143</v>
      </c>
      <c r="E119" s="215" t="s">
        <v>949</v>
      </c>
      <c r="F119" s="216" t="s">
        <v>950</v>
      </c>
      <c r="G119" s="217" t="s">
        <v>156</v>
      </c>
      <c r="H119" s="218">
        <v>6</v>
      </c>
      <c r="I119" s="219"/>
      <c r="J119" s="220">
        <f>ROUND(I119*H119,2)</f>
        <v>0</v>
      </c>
      <c r="K119" s="216" t="s">
        <v>147</v>
      </c>
      <c r="L119" s="46"/>
      <c r="M119" s="221" t="s">
        <v>19</v>
      </c>
      <c r="N119" s="222" t="s">
        <v>41</v>
      </c>
      <c r="O119" s="86"/>
      <c r="P119" s="223">
        <f>O119*H119</f>
        <v>0</v>
      </c>
      <c r="Q119" s="223">
        <v>0.090620000000000006</v>
      </c>
      <c r="R119" s="223">
        <f>Q119*H119</f>
        <v>0.54371999999999998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148</v>
      </c>
      <c r="AT119" s="225" t="s">
        <v>143</v>
      </c>
      <c r="AU119" s="225" t="s">
        <v>83</v>
      </c>
      <c r="AY119" s="19" t="s">
        <v>140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83</v>
      </c>
      <c r="BK119" s="226">
        <f>ROUND(I119*H119,2)</f>
        <v>0</v>
      </c>
      <c r="BL119" s="19" t="s">
        <v>148</v>
      </c>
      <c r="BM119" s="225" t="s">
        <v>951</v>
      </c>
    </row>
    <row r="120" s="2" customFormat="1">
      <c r="A120" s="40"/>
      <c r="B120" s="41"/>
      <c r="C120" s="42"/>
      <c r="D120" s="227" t="s">
        <v>150</v>
      </c>
      <c r="E120" s="42"/>
      <c r="F120" s="228" t="s">
        <v>952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150</v>
      </c>
      <c r="AU120" s="19" t="s">
        <v>83</v>
      </c>
    </row>
    <row r="121" s="13" customFormat="1">
      <c r="A121" s="13"/>
      <c r="B121" s="232"/>
      <c r="C121" s="233"/>
      <c r="D121" s="234" t="s">
        <v>152</v>
      </c>
      <c r="E121" s="235" t="s">
        <v>19</v>
      </c>
      <c r="F121" s="236" t="s">
        <v>953</v>
      </c>
      <c r="G121" s="233"/>
      <c r="H121" s="237">
        <v>6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152</v>
      </c>
      <c r="AU121" s="243" t="s">
        <v>83</v>
      </c>
      <c r="AV121" s="13" t="s">
        <v>83</v>
      </c>
      <c r="AW121" s="13" t="s">
        <v>31</v>
      </c>
      <c r="AX121" s="13" t="s">
        <v>77</v>
      </c>
      <c r="AY121" s="243" t="s">
        <v>140</v>
      </c>
    </row>
    <row r="122" s="12" customFormat="1" ht="22.8" customHeight="1">
      <c r="A122" s="12"/>
      <c r="B122" s="198"/>
      <c r="C122" s="199"/>
      <c r="D122" s="200" t="s">
        <v>68</v>
      </c>
      <c r="E122" s="212" t="s">
        <v>196</v>
      </c>
      <c r="F122" s="212" t="s">
        <v>954</v>
      </c>
      <c r="G122" s="199"/>
      <c r="H122" s="199"/>
      <c r="I122" s="202"/>
      <c r="J122" s="213">
        <f>BK122</f>
        <v>0</v>
      </c>
      <c r="K122" s="199"/>
      <c r="L122" s="204"/>
      <c r="M122" s="205"/>
      <c r="N122" s="206"/>
      <c r="O122" s="206"/>
      <c r="P122" s="207">
        <f>SUM(P123:P133)</f>
        <v>0</v>
      </c>
      <c r="Q122" s="206"/>
      <c r="R122" s="207">
        <f>SUM(R123:R133)</f>
        <v>0.0134281</v>
      </c>
      <c r="S122" s="206"/>
      <c r="T122" s="208">
        <f>SUM(T123:T133)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9" t="s">
        <v>77</v>
      </c>
      <c r="AT122" s="210" t="s">
        <v>68</v>
      </c>
      <c r="AU122" s="210" t="s">
        <v>77</v>
      </c>
      <c r="AY122" s="209" t="s">
        <v>140</v>
      </c>
      <c r="BK122" s="211">
        <f>SUM(BK123:BK133)</f>
        <v>0</v>
      </c>
    </row>
    <row r="123" s="2" customFormat="1" ht="24.15" customHeight="1">
      <c r="A123" s="40"/>
      <c r="B123" s="41"/>
      <c r="C123" s="214" t="s">
        <v>212</v>
      </c>
      <c r="D123" s="214" t="s">
        <v>143</v>
      </c>
      <c r="E123" s="215" t="s">
        <v>955</v>
      </c>
      <c r="F123" s="216" t="s">
        <v>956</v>
      </c>
      <c r="G123" s="217" t="s">
        <v>185</v>
      </c>
      <c r="H123" s="218">
        <v>2</v>
      </c>
      <c r="I123" s="219"/>
      <c r="J123" s="220">
        <f>ROUND(I123*H123,2)</f>
        <v>0</v>
      </c>
      <c r="K123" s="216" t="s">
        <v>147</v>
      </c>
      <c r="L123" s="46"/>
      <c r="M123" s="221" t="s">
        <v>19</v>
      </c>
      <c r="N123" s="222" t="s">
        <v>41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148</v>
      </c>
      <c r="AT123" s="225" t="s">
        <v>143</v>
      </c>
      <c r="AU123" s="225" t="s">
        <v>83</v>
      </c>
      <c r="AY123" s="19" t="s">
        <v>140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83</v>
      </c>
      <c r="BK123" s="226">
        <f>ROUND(I123*H123,2)</f>
        <v>0</v>
      </c>
      <c r="BL123" s="19" t="s">
        <v>148</v>
      </c>
      <c r="BM123" s="225" t="s">
        <v>957</v>
      </c>
    </row>
    <row r="124" s="2" customFormat="1">
      <c r="A124" s="40"/>
      <c r="B124" s="41"/>
      <c r="C124" s="42"/>
      <c r="D124" s="227" t="s">
        <v>150</v>
      </c>
      <c r="E124" s="42"/>
      <c r="F124" s="228" t="s">
        <v>958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150</v>
      </c>
      <c r="AU124" s="19" t="s">
        <v>83</v>
      </c>
    </row>
    <row r="125" s="2" customFormat="1" ht="16.5" customHeight="1">
      <c r="A125" s="40"/>
      <c r="B125" s="41"/>
      <c r="C125" s="269" t="s">
        <v>8</v>
      </c>
      <c r="D125" s="269" t="s">
        <v>395</v>
      </c>
      <c r="E125" s="270" t="s">
        <v>959</v>
      </c>
      <c r="F125" s="271" t="s">
        <v>960</v>
      </c>
      <c r="G125" s="272" t="s">
        <v>185</v>
      </c>
      <c r="H125" s="273">
        <v>2.0299999999999998</v>
      </c>
      <c r="I125" s="274"/>
      <c r="J125" s="275">
        <f>ROUND(I125*H125,2)</f>
        <v>0</v>
      </c>
      <c r="K125" s="271" t="s">
        <v>147</v>
      </c>
      <c r="L125" s="276"/>
      <c r="M125" s="277" t="s">
        <v>19</v>
      </c>
      <c r="N125" s="278" t="s">
        <v>41</v>
      </c>
      <c r="O125" s="86"/>
      <c r="P125" s="223">
        <f>O125*H125</f>
        <v>0</v>
      </c>
      <c r="Q125" s="223">
        <v>0.00027</v>
      </c>
      <c r="R125" s="223">
        <f>Q125*H125</f>
        <v>0.00054809999999999993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196</v>
      </c>
      <c r="AT125" s="225" t="s">
        <v>395</v>
      </c>
      <c r="AU125" s="225" t="s">
        <v>83</v>
      </c>
      <c r="AY125" s="19" t="s">
        <v>140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83</v>
      </c>
      <c r="BK125" s="226">
        <f>ROUND(I125*H125,2)</f>
        <v>0</v>
      </c>
      <c r="BL125" s="19" t="s">
        <v>148</v>
      </c>
      <c r="BM125" s="225" t="s">
        <v>961</v>
      </c>
    </row>
    <row r="126" s="13" customFormat="1">
      <c r="A126" s="13"/>
      <c r="B126" s="232"/>
      <c r="C126" s="233"/>
      <c r="D126" s="234" t="s">
        <v>152</v>
      </c>
      <c r="E126" s="233"/>
      <c r="F126" s="236" t="s">
        <v>962</v>
      </c>
      <c r="G126" s="233"/>
      <c r="H126" s="237">
        <v>2.0299999999999998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152</v>
      </c>
      <c r="AU126" s="243" t="s">
        <v>83</v>
      </c>
      <c r="AV126" s="13" t="s">
        <v>83</v>
      </c>
      <c r="AW126" s="13" t="s">
        <v>4</v>
      </c>
      <c r="AX126" s="13" t="s">
        <v>77</v>
      </c>
      <c r="AY126" s="243" t="s">
        <v>140</v>
      </c>
    </row>
    <row r="127" s="2" customFormat="1" ht="21.75" customHeight="1">
      <c r="A127" s="40"/>
      <c r="B127" s="41"/>
      <c r="C127" s="214" t="s">
        <v>221</v>
      </c>
      <c r="D127" s="214" t="s">
        <v>143</v>
      </c>
      <c r="E127" s="215" t="s">
        <v>963</v>
      </c>
      <c r="F127" s="216" t="s">
        <v>964</v>
      </c>
      <c r="G127" s="217" t="s">
        <v>281</v>
      </c>
      <c r="H127" s="218">
        <v>1</v>
      </c>
      <c r="I127" s="219"/>
      <c r="J127" s="220">
        <f>ROUND(I127*H127,2)</f>
        <v>0</v>
      </c>
      <c r="K127" s="216" t="s">
        <v>147</v>
      </c>
      <c r="L127" s="46"/>
      <c r="M127" s="221" t="s">
        <v>19</v>
      </c>
      <c r="N127" s="222" t="s">
        <v>41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148</v>
      </c>
      <c r="AT127" s="225" t="s">
        <v>143</v>
      </c>
      <c r="AU127" s="225" t="s">
        <v>83</v>
      </c>
      <c r="AY127" s="19" t="s">
        <v>140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83</v>
      </c>
      <c r="BK127" s="226">
        <f>ROUND(I127*H127,2)</f>
        <v>0</v>
      </c>
      <c r="BL127" s="19" t="s">
        <v>148</v>
      </c>
      <c r="BM127" s="225" t="s">
        <v>965</v>
      </c>
    </row>
    <row r="128" s="2" customFormat="1">
      <c r="A128" s="40"/>
      <c r="B128" s="41"/>
      <c r="C128" s="42"/>
      <c r="D128" s="227" t="s">
        <v>150</v>
      </c>
      <c r="E128" s="42"/>
      <c r="F128" s="228" t="s">
        <v>966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150</v>
      </c>
      <c r="AU128" s="19" t="s">
        <v>83</v>
      </c>
    </row>
    <row r="129" s="13" customFormat="1">
      <c r="A129" s="13"/>
      <c r="B129" s="232"/>
      <c r="C129" s="233"/>
      <c r="D129" s="234" t="s">
        <v>152</v>
      </c>
      <c r="E129" s="235" t="s">
        <v>19</v>
      </c>
      <c r="F129" s="236" t="s">
        <v>967</v>
      </c>
      <c r="G129" s="233"/>
      <c r="H129" s="237">
        <v>1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152</v>
      </c>
      <c r="AU129" s="243" t="s">
        <v>83</v>
      </c>
      <c r="AV129" s="13" t="s">
        <v>83</v>
      </c>
      <c r="AW129" s="13" t="s">
        <v>31</v>
      </c>
      <c r="AX129" s="13" t="s">
        <v>77</v>
      </c>
      <c r="AY129" s="243" t="s">
        <v>140</v>
      </c>
    </row>
    <row r="130" s="2" customFormat="1" ht="16.5" customHeight="1">
      <c r="A130" s="40"/>
      <c r="B130" s="41"/>
      <c r="C130" s="269" t="s">
        <v>228</v>
      </c>
      <c r="D130" s="269" t="s">
        <v>395</v>
      </c>
      <c r="E130" s="270" t="s">
        <v>968</v>
      </c>
      <c r="F130" s="271" t="s">
        <v>969</v>
      </c>
      <c r="G130" s="272" t="s">
        <v>281</v>
      </c>
      <c r="H130" s="273">
        <v>1</v>
      </c>
      <c r="I130" s="274"/>
      <c r="J130" s="275">
        <f>ROUND(I130*H130,2)</f>
        <v>0</v>
      </c>
      <c r="K130" s="271" t="s">
        <v>147</v>
      </c>
      <c r="L130" s="276"/>
      <c r="M130" s="277" t="s">
        <v>19</v>
      </c>
      <c r="N130" s="278" t="s">
        <v>41</v>
      </c>
      <c r="O130" s="86"/>
      <c r="P130" s="223">
        <f>O130*H130</f>
        <v>0</v>
      </c>
      <c r="Q130" s="223">
        <v>0.00016000000000000001</v>
      </c>
      <c r="R130" s="223">
        <f>Q130*H130</f>
        <v>0.00016000000000000001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196</v>
      </c>
      <c r="AT130" s="225" t="s">
        <v>395</v>
      </c>
      <c r="AU130" s="225" t="s">
        <v>83</v>
      </c>
      <c r="AY130" s="19" t="s">
        <v>140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83</v>
      </c>
      <c r="BK130" s="226">
        <f>ROUND(I130*H130,2)</f>
        <v>0</v>
      </c>
      <c r="BL130" s="19" t="s">
        <v>148</v>
      </c>
      <c r="BM130" s="225" t="s">
        <v>970</v>
      </c>
    </row>
    <row r="131" s="2" customFormat="1" ht="24.15" customHeight="1">
      <c r="A131" s="40"/>
      <c r="B131" s="41"/>
      <c r="C131" s="214" t="s">
        <v>234</v>
      </c>
      <c r="D131" s="214" t="s">
        <v>143</v>
      </c>
      <c r="E131" s="215" t="s">
        <v>971</v>
      </c>
      <c r="F131" s="216" t="s">
        <v>972</v>
      </c>
      <c r="G131" s="217" t="s">
        <v>281</v>
      </c>
      <c r="H131" s="218">
        <v>1</v>
      </c>
      <c r="I131" s="219"/>
      <c r="J131" s="220">
        <f>ROUND(I131*H131,2)</f>
        <v>0</v>
      </c>
      <c r="K131" s="216" t="s">
        <v>147</v>
      </c>
      <c r="L131" s="46"/>
      <c r="M131" s="221" t="s">
        <v>19</v>
      </c>
      <c r="N131" s="222" t="s">
        <v>41</v>
      </c>
      <c r="O131" s="86"/>
      <c r="P131" s="223">
        <f>O131*H131</f>
        <v>0</v>
      </c>
      <c r="Q131" s="223">
        <v>0.00072000000000000005</v>
      </c>
      <c r="R131" s="223">
        <f>Q131*H131</f>
        <v>0.00072000000000000005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148</v>
      </c>
      <c r="AT131" s="225" t="s">
        <v>143</v>
      </c>
      <c r="AU131" s="225" t="s">
        <v>83</v>
      </c>
      <c r="AY131" s="19" t="s">
        <v>140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83</v>
      </c>
      <c r="BK131" s="226">
        <f>ROUND(I131*H131,2)</f>
        <v>0</v>
      </c>
      <c r="BL131" s="19" t="s">
        <v>148</v>
      </c>
      <c r="BM131" s="225" t="s">
        <v>973</v>
      </c>
    </row>
    <row r="132" s="2" customFormat="1">
      <c r="A132" s="40"/>
      <c r="B132" s="41"/>
      <c r="C132" s="42"/>
      <c r="D132" s="227" t="s">
        <v>150</v>
      </c>
      <c r="E132" s="42"/>
      <c r="F132" s="228" t="s">
        <v>974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150</v>
      </c>
      <c r="AU132" s="19" t="s">
        <v>83</v>
      </c>
    </row>
    <row r="133" s="2" customFormat="1" ht="16.5" customHeight="1">
      <c r="A133" s="40"/>
      <c r="B133" s="41"/>
      <c r="C133" s="269" t="s">
        <v>209</v>
      </c>
      <c r="D133" s="269" t="s">
        <v>395</v>
      </c>
      <c r="E133" s="270" t="s">
        <v>975</v>
      </c>
      <c r="F133" s="271" t="s">
        <v>976</v>
      </c>
      <c r="G133" s="272" t="s">
        <v>281</v>
      </c>
      <c r="H133" s="273">
        <v>1</v>
      </c>
      <c r="I133" s="274"/>
      <c r="J133" s="275">
        <f>ROUND(I133*H133,2)</f>
        <v>0</v>
      </c>
      <c r="K133" s="271" t="s">
        <v>147</v>
      </c>
      <c r="L133" s="276"/>
      <c r="M133" s="277" t="s">
        <v>19</v>
      </c>
      <c r="N133" s="278" t="s">
        <v>41</v>
      </c>
      <c r="O133" s="86"/>
      <c r="P133" s="223">
        <f>O133*H133</f>
        <v>0</v>
      </c>
      <c r="Q133" s="223">
        <v>0.012</v>
      </c>
      <c r="R133" s="223">
        <f>Q133*H133</f>
        <v>0.012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196</v>
      </c>
      <c r="AT133" s="225" t="s">
        <v>395</v>
      </c>
      <c r="AU133" s="225" t="s">
        <v>83</v>
      </c>
      <c r="AY133" s="19" t="s">
        <v>140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83</v>
      </c>
      <c r="BK133" s="226">
        <f>ROUND(I133*H133,2)</f>
        <v>0</v>
      </c>
      <c r="BL133" s="19" t="s">
        <v>148</v>
      </c>
      <c r="BM133" s="225" t="s">
        <v>977</v>
      </c>
    </row>
    <row r="134" s="12" customFormat="1" ht="22.8" customHeight="1">
      <c r="A134" s="12"/>
      <c r="B134" s="198"/>
      <c r="C134" s="199"/>
      <c r="D134" s="200" t="s">
        <v>68</v>
      </c>
      <c r="E134" s="212" t="s">
        <v>499</v>
      </c>
      <c r="F134" s="212" t="s">
        <v>500</v>
      </c>
      <c r="G134" s="199"/>
      <c r="H134" s="199"/>
      <c r="I134" s="202"/>
      <c r="J134" s="213">
        <f>BK134</f>
        <v>0</v>
      </c>
      <c r="K134" s="199"/>
      <c r="L134" s="204"/>
      <c r="M134" s="205"/>
      <c r="N134" s="206"/>
      <c r="O134" s="206"/>
      <c r="P134" s="207">
        <f>SUM(P135:P136)</f>
        <v>0</v>
      </c>
      <c r="Q134" s="206"/>
      <c r="R134" s="207">
        <f>SUM(R135:R136)</f>
        <v>0</v>
      </c>
      <c r="S134" s="206"/>
      <c r="T134" s="208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77</v>
      </c>
      <c r="AT134" s="210" t="s">
        <v>68</v>
      </c>
      <c r="AU134" s="210" t="s">
        <v>77</v>
      </c>
      <c r="AY134" s="209" t="s">
        <v>140</v>
      </c>
      <c r="BK134" s="211">
        <f>SUM(BK135:BK136)</f>
        <v>0</v>
      </c>
    </row>
    <row r="135" s="2" customFormat="1" ht="24.15" customHeight="1">
      <c r="A135" s="40"/>
      <c r="B135" s="41"/>
      <c r="C135" s="214" t="s">
        <v>247</v>
      </c>
      <c r="D135" s="214" t="s">
        <v>143</v>
      </c>
      <c r="E135" s="215" t="s">
        <v>978</v>
      </c>
      <c r="F135" s="216" t="s">
        <v>979</v>
      </c>
      <c r="G135" s="217" t="s">
        <v>244</v>
      </c>
      <c r="H135" s="218">
        <v>4.3070000000000004</v>
      </c>
      <c r="I135" s="219"/>
      <c r="J135" s="220">
        <f>ROUND(I135*H135,2)</f>
        <v>0</v>
      </c>
      <c r="K135" s="216" t="s">
        <v>147</v>
      </c>
      <c r="L135" s="46"/>
      <c r="M135" s="221" t="s">
        <v>19</v>
      </c>
      <c r="N135" s="222" t="s">
        <v>41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148</v>
      </c>
      <c r="AT135" s="225" t="s">
        <v>143</v>
      </c>
      <c r="AU135" s="225" t="s">
        <v>83</v>
      </c>
      <c r="AY135" s="19" t="s">
        <v>140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83</v>
      </c>
      <c r="BK135" s="226">
        <f>ROUND(I135*H135,2)</f>
        <v>0</v>
      </c>
      <c r="BL135" s="19" t="s">
        <v>148</v>
      </c>
      <c r="BM135" s="225" t="s">
        <v>980</v>
      </c>
    </row>
    <row r="136" s="2" customFormat="1">
      <c r="A136" s="40"/>
      <c r="B136" s="41"/>
      <c r="C136" s="42"/>
      <c r="D136" s="227" t="s">
        <v>150</v>
      </c>
      <c r="E136" s="42"/>
      <c r="F136" s="228" t="s">
        <v>981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150</v>
      </c>
      <c r="AU136" s="19" t="s">
        <v>83</v>
      </c>
    </row>
    <row r="137" s="12" customFormat="1" ht="25.92" customHeight="1">
      <c r="A137" s="12"/>
      <c r="B137" s="198"/>
      <c r="C137" s="199"/>
      <c r="D137" s="200" t="s">
        <v>68</v>
      </c>
      <c r="E137" s="201" t="s">
        <v>269</v>
      </c>
      <c r="F137" s="201" t="s">
        <v>270</v>
      </c>
      <c r="G137" s="199"/>
      <c r="H137" s="199"/>
      <c r="I137" s="202"/>
      <c r="J137" s="203">
        <f>BK137</f>
        <v>0</v>
      </c>
      <c r="K137" s="199"/>
      <c r="L137" s="204"/>
      <c r="M137" s="205"/>
      <c r="N137" s="206"/>
      <c r="O137" s="206"/>
      <c r="P137" s="207">
        <f>P138+P165+P229+P242</f>
        <v>0</v>
      </c>
      <c r="Q137" s="206"/>
      <c r="R137" s="207">
        <f>R138+R165+R229+R242</f>
        <v>0.19908344</v>
      </c>
      <c r="S137" s="206"/>
      <c r="T137" s="208">
        <f>T138+T165+T229+T242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9" t="s">
        <v>83</v>
      </c>
      <c r="AT137" s="210" t="s">
        <v>68</v>
      </c>
      <c r="AU137" s="210" t="s">
        <v>69</v>
      </c>
      <c r="AY137" s="209" t="s">
        <v>140</v>
      </c>
      <c r="BK137" s="211">
        <f>BK138+BK165+BK229+BK242</f>
        <v>0</v>
      </c>
    </row>
    <row r="138" s="12" customFormat="1" ht="22.8" customHeight="1">
      <c r="A138" s="12"/>
      <c r="B138" s="198"/>
      <c r="C138" s="199"/>
      <c r="D138" s="200" t="s">
        <v>68</v>
      </c>
      <c r="E138" s="212" t="s">
        <v>982</v>
      </c>
      <c r="F138" s="212" t="s">
        <v>983</v>
      </c>
      <c r="G138" s="199"/>
      <c r="H138" s="199"/>
      <c r="I138" s="202"/>
      <c r="J138" s="213">
        <f>BK138</f>
        <v>0</v>
      </c>
      <c r="K138" s="199"/>
      <c r="L138" s="204"/>
      <c r="M138" s="205"/>
      <c r="N138" s="206"/>
      <c r="O138" s="206"/>
      <c r="P138" s="207">
        <f>SUM(P139:P164)</f>
        <v>0</v>
      </c>
      <c r="Q138" s="206"/>
      <c r="R138" s="207">
        <f>SUM(R139:R164)</f>
        <v>0.032704299999999999</v>
      </c>
      <c r="S138" s="206"/>
      <c r="T138" s="208">
        <f>SUM(T139:T164)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9" t="s">
        <v>83</v>
      </c>
      <c r="AT138" s="210" t="s">
        <v>68</v>
      </c>
      <c r="AU138" s="210" t="s">
        <v>77</v>
      </c>
      <c r="AY138" s="209" t="s">
        <v>140</v>
      </c>
      <c r="BK138" s="211">
        <f>SUM(BK139:BK164)</f>
        <v>0</v>
      </c>
    </row>
    <row r="139" s="2" customFormat="1" ht="16.5" customHeight="1">
      <c r="A139" s="40"/>
      <c r="B139" s="41"/>
      <c r="C139" s="214" t="s">
        <v>252</v>
      </c>
      <c r="D139" s="214" t="s">
        <v>143</v>
      </c>
      <c r="E139" s="215" t="s">
        <v>984</v>
      </c>
      <c r="F139" s="216" t="s">
        <v>985</v>
      </c>
      <c r="G139" s="217" t="s">
        <v>185</v>
      </c>
      <c r="H139" s="218">
        <v>3.6699999999999999</v>
      </c>
      <c r="I139" s="219"/>
      <c r="J139" s="220">
        <f>ROUND(I139*H139,2)</f>
        <v>0</v>
      </c>
      <c r="K139" s="216" t="s">
        <v>147</v>
      </c>
      <c r="L139" s="46"/>
      <c r="M139" s="221" t="s">
        <v>19</v>
      </c>
      <c r="N139" s="222" t="s">
        <v>41</v>
      </c>
      <c r="O139" s="86"/>
      <c r="P139" s="223">
        <f>O139*H139</f>
        <v>0</v>
      </c>
      <c r="Q139" s="223">
        <v>0.00076000000000000004</v>
      </c>
      <c r="R139" s="223">
        <f>Q139*H139</f>
        <v>0.0027891999999999999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209</v>
      </c>
      <c r="AT139" s="225" t="s">
        <v>143</v>
      </c>
      <c r="AU139" s="225" t="s">
        <v>83</v>
      </c>
      <c r="AY139" s="19" t="s">
        <v>140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83</v>
      </c>
      <c r="BK139" s="226">
        <f>ROUND(I139*H139,2)</f>
        <v>0</v>
      </c>
      <c r="BL139" s="19" t="s">
        <v>209</v>
      </c>
      <c r="BM139" s="225" t="s">
        <v>986</v>
      </c>
    </row>
    <row r="140" s="2" customFormat="1">
      <c r="A140" s="40"/>
      <c r="B140" s="41"/>
      <c r="C140" s="42"/>
      <c r="D140" s="227" t="s">
        <v>150</v>
      </c>
      <c r="E140" s="42"/>
      <c r="F140" s="228" t="s">
        <v>987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150</v>
      </c>
      <c r="AU140" s="19" t="s">
        <v>83</v>
      </c>
    </row>
    <row r="141" s="13" customFormat="1">
      <c r="A141" s="13"/>
      <c r="B141" s="232"/>
      <c r="C141" s="233"/>
      <c r="D141" s="234" t="s">
        <v>152</v>
      </c>
      <c r="E141" s="235" t="s">
        <v>19</v>
      </c>
      <c r="F141" s="236" t="s">
        <v>988</v>
      </c>
      <c r="G141" s="233"/>
      <c r="H141" s="237">
        <v>3.6699999999999999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152</v>
      </c>
      <c r="AU141" s="243" t="s">
        <v>83</v>
      </c>
      <c r="AV141" s="13" t="s">
        <v>83</v>
      </c>
      <c r="AW141" s="13" t="s">
        <v>31</v>
      </c>
      <c r="AX141" s="13" t="s">
        <v>77</v>
      </c>
      <c r="AY141" s="243" t="s">
        <v>140</v>
      </c>
    </row>
    <row r="142" s="2" customFormat="1" ht="16.5" customHeight="1">
      <c r="A142" s="40"/>
      <c r="B142" s="41"/>
      <c r="C142" s="214" t="s">
        <v>257</v>
      </c>
      <c r="D142" s="214" t="s">
        <v>143</v>
      </c>
      <c r="E142" s="215" t="s">
        <v>989</v>
      </c>
      <c r="F142" s="216" t="s">
        <v>990</v>
      </c>
      <c r="G142" s="217" t="s">
        <v>185</v>
      </c>
      <c r="H142" s="218">
        <v>13.4</v>
      </c>
      <c r="I142" s="219"/>
      <c r="J142" s="220">
        <f>ROUND(I142*H142,2)</f>
        <v>0</v>
      </c>
      <c r="K142" s="216" t="s">
        <v>147</v>
      </c>
      <c r="L142" s="46"/>
      <c r="M142" s="221" t="s">
        <v>19</v>
      </c>
      <c r="N142" s="222" t="s">
        <v>41</v>
      </c>
      <c r="O142" s="86"/>
      <c r="P142" s="223">
        <f>O142*H142</f>
        <v>0</v>
      </c>
      <c r="Q142" s="223">
        <v>0.00063000000000000003</v>
      </c>
      <c r="R142" s="223">
        <f>Q142*H142</f>
        <v>0.0084419999999999999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209</v>
      </c>
      <c r="AT142" s="225" t="s">
        <v>143</v>
      </c>
      <c r="AU142" s="225" t="s">
        <v>83</v>
      </c>
      <c r="AY142" s="19" t="s">
        <v>140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83</v>
      </c>
      <c r="BK142" s="226">
        <f>ROUND(I142*H142,2)</f>
        <v>0</v>
      </c>
      <c r="BL142" s="19" t="s">
        <v>209</v>
      </c>
      <c r="BM142" s="225" t="s">
        <v>991</v>
      </c>
    </row>
    <row r="143" s="2" customFormat="1">
      <c r="A143" s="40"/>
      <c r="B143" s="41"/>
      <c r="C143" s="42"/>
      <c r="D143" s="227" t="s">
        <v>150</v>
      </c>
      <c r="E143" s="42"/>
      <c r="F143" s="228" t="s">
        <v>992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150</v>
      </c>
      <c r="AU143" s="19" t="s">
        <v>83</v>
      </c>
    </row>
    <row r="144" s="13" customFormat="1">
      <c r="A144" s="13"/>
      <c r="B144" s="232"/>
      <c r="C144" s="233"/>
      <c r="D144" s="234" t="s">
        <v>152</v>
      </c>
      <c r="E144" s="235" t="s">
        <v>19</v>
      </c>
      <c r="F144" s="236" t="s">
        <v>993</v>
      </c>
      <c r="G144" s="233"/>
      <c r="H144" s="237">
        <v>13.4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152</v>
      </c>
      <c r="AU144" s="243" t="s">
        <v>83</v>
      </c>
      <c r="AV144" s="13" t="s">
        <v>83</v>
      </c>
      <c r="AW144" s="13" t="s">
        <v>31</v>
      </c>
      <c r="AX144" s="13" t="s">
        <v>77</v>
      </c>
      <c r="AY144" s="243" t="s">
        <v>140</v>
      </c>
    </row>
    <row r="145" s="2" customFormat="1" ht="16.5" customHeight="1">
      <c r="A145" s="40"/>
      <c r="B145" s="41"/>
      <c r="C145" s="214" t="s">
        <v>263</v>
      </c>
      <c r="D145" s="214" t="s">
        <v>143</v>
      </c>
      <c r="E145" s="215" t="s">
        <v>994</v>
      </c>
      <c r="F145" s="216" t="s">
        <v>995</v>
      </c>
      <c r="G145" s="217" t="s">
        <v>185</v>
      </c>
      <c r="H145" s="218">
        <v>12.800000000000001</v>
      </c>
      <c r="I145" s="219"/>
      <c r="J145" s="220">
        <f>ROUND(I145*H145,2)</f>
        <v>0</v>
      </c>
      <c r="K145" s="216" t="s">
        <v>147</v>
      </c>
      <c r="L145" s="46"/>
      <c r="M145" s="221" t="s">
        <v>19</v>
      </c>
      <c r="N145" s="222" t="s">
        <v>41</v>
      </c>
      <c r="O145" s="86"/>
      <c r="P145" s="223">
        <f>O145*H145</f>
        <v>0</v>
      </c>
      <c r="Q145" s="223">
        <v>0.0012999999999999999</v>
      </c>
      <c r="R145" s="223">
        <f>Q145*H145</f>
        <v>0.016639999999999999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209</v>
      </c>
      <c r="AT145" s="225" t="s">
        <v>143</v>
      </c>
      <c r="AU145" s="225" t="s">
        <v>83</v>
      </c>
      <c r="AY145" s="19" t="s">
        <v>140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83</v>
      </c>
      <c r="BK145" s="226">
        <f>ROUND(I145*H145,2)</f>
        <v>0</v>
      </c>
      <c r="BL145" s="19" t="s">
        <v>209</v>
      </c>
      <c r="BM145" s="225" t="s">
        <v>996</v>
      </c>
    </row>
    <row r="146" s="2" customFormat="1">
      <c r="A146" s="40"/>
      <c r="B146" s="41"/>
      <c r="C146" s="42"/>
      <c r="D146" s="227" t="s">
        <v>150</v>
      </c>
      <c r="E146" s="42"/>
      <c r="F146" s="228" t="s">
        <v>997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150</v>
      </c>
      <c r="AU146" s="19" t="s">
        <v>83</v>
      </c>
    </row>
    <row r="147" s="13" customFormat="1">
      <c r="A147" s="13"/>
      <c r="B147" s="232"/>
      <c r="C147" s="233"/>
      <c r="D147" s="234" t="s">
        <v>152</v>
      </c>
      <c r="E147" s="235" t="s">
        <v>19</v>
      </c>
      <c r="F147" s="236" t="s">
        <v>998</v>
      </c>
      <c r="G147" s="233"/>
      <c r="H147" s="237">
        <v>9.1999999999999993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152</v>
      </c>
      <c r="AU147" s="243" t="s">
        <v>83</v>
      </c>
      <c r="AV147" s="13" t="s">
        <v>83</v>
      </c>
      <c r="AW147" s="13" t="s">
        <v>31</v>
      </c>
      <c r="AX147" s="13" t="s">
        <v>69</v>
      </c>
      <c r="AY147" s="243" t="s">
        <v>140</v>
      </c>
    </row>
    <row r="148" s="13" customFormat="1">
      <c r="A148" s="13"/>
      <c r="B148" s="232"/>
      <c r="C148" s="233"/>
      <c r="D148" s="234" t="s">
        <v>152</v>
      </c>
      <c r="E148" s="235" t="s">
        <v>19</v>
      </c>
      <c r="F148" s="236" t="s">
        <v>999</v>
      </c>
      <c r="G148" s="233"/>
      <c r="H148" s="237">
        <v>3.6000000000000001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152</v>
      </c>
      <c r="AU148" s="243" t="s">
        <v>83</v>
      </c>
      <c r="AV148" s="13" t="s">
        <v>83</v>
      </c>
      <c r="AW148" s="13" t="s">
        <v>31</v>
      </c>
      <c r="AX148" s="13" t="s">
        <v>69</v>
      </c>
      <c r="AY148" s="243" t="s">
        <v>140</v>
      </c>
    </row>
    <row r="149" s="14" customFormat="1">
      <c r="A149" s="14"/>
      <c r="B149" s="244"/>
      <c r="C149" s="245"/>
      <c r="D149" s="234" t="s">
        <v>152</v>
      </c>
      <c r="E149" s="246" t="s">
        <v>19</v>
      </c>
      <c r="F149" s="247" t="s">
        <v>169</v>
      </c>
      <c r="G149" s="245"/>
      <c r="H149" s="248">
        <v>12.800000000000001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152</v>
      </c>
      <c r="AU149" s="254" t="s">
        <v>83</v>
      </c>
      <c r="AV149" s="14" t="s">
        <v>148</v>
      </c>
      <c r="AW149" s="14" t="s">
        <v>31</v>
      </c>
      <c r="AX149" s="14" t="s">
        <v>77</v>
      </c>
      <c r="AY149" s="254" t="s">
        <v>140</v>
      </c>
    </row>
    <row r="150" s="2" customFormat="1" ht="16.5" customHeight="1">
      <c r="A150" s="40"/>
      <c r="B150" s="41"/>
      <c r="C150" s="214" t="s">
        <v>7</v>
      </c>
      <c r="D150" s="214" t="s">
        <v>143</v>
      </c>
      <c r="E150" s="215" t="s">
        <v>1000</v>
      </c>
      <c r="F150" s="216" t="s">
        <v>1001</v>
      </c>
      <c r="G150" s="217" t="s">
        <v>185</v>
      </c>
      <c r="H150" s="218">
        <v>7.96</v>
      </c>
      <c r="I150" s="219"/>
      <c r="J150" s="220">
        <f>ROUND(I150*H150,2)</f>
        <v>0</v>
      </c>
      <c r="K150" s="216" t="s">
        <v>147</v>
      </c>
      <c r="L150" s="46"/>
      <c r="M150" s="221" t="s">
        <v>19</v>
      </c>
      <c r="N150" s="222" t="s">
        <v>41</v>
      </c>
      <c r="O150" s="86"/>
      <c r="P150" s="223">
        <f>O150*H150</f>
        <v>0</v>
      </c>
      <c r="Q150" s="223">
        <v>0.00050000000000000001</v>
      </c>
      <c r="R150" s="223">
        <f>Q150*H150</f>
        <v>0.00398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209</v>
      </c>
      <c r="AT150" s="225" t="s">
        <v>143</v>
      </c>
      <c r="AU150" s="225" t="s">
        <v>83</v>
      </c>
      <c r="AY150" s="19" t="s">
        <v>140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83</v>
      </c>
      <c r="BK150" s="226">
        <f>ROUND(I150*H150,2)</f>
        <v>0</v>
      </c>
      <c r="BL150" s="19" t="s">
        <v>209</v>
      </c>
      <c r="BM150" s="225" t="s">
        <v>1002</v>
      </c>
    </row>
    <row r="151" s="2" customFormat="1">
      <c r="A151" s="40"/>
      <c r="B151" s="41"/>
      <c r="C151" s="42"/>
      <c r="D151" s="227" t="s">
        <v>150</v>
      </c>
      <c r="E151" s="42"/>
      <c r="F151" s="228" t="s">
        <v>1003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150</v>
      </c>
      <c r="AU151" s="19" t="s">
        <v>83</v>
      </c>
    </row>
    <row r="152" s="13" customFormat="1">
      <c r="A152" s="13"/>
      <c r="B152" s="232"/>
      <c r="C152" s="233"/>
      <c r="D152" s="234" t="s">
        <v>152</v>
      </c>
      <c r="E152" s="235" t="s">
        <v>19</v>
      </c>
      <c r="F152" s="236" t="s">
        <v>1004</v>
      </c>
      <c r="G152" s="233"/>
      <c r="H152" s="237">
        <v>6.9000000000000004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152</v>
      </c>
      <c r="AU152" s="243" t="s">
        <v>83</v>
      </c>
      <c r="AV152" s="13" t="s">
        <v>83</v>
      </c>
      <c r="AW152" s="13" t="s">
        <v>31</v>
      </c>
      <c r="AX152" s="13" t="s">
        <v>69</v>
      </c>
      <c r="AY152" s="243" t="s">
        <v>140</v>
      </c>
    </row>
    <row r="153" s="13" customFormat="1">
      <c r="A153" s="13"/>
      <c r="B153" s="232"/>
      <c r="C153" s="233"/>
      <c r="D153" s="234" t="s">
        <v>152</v>
      </c>
      <c r="E153" s="235" t="s">
        <v>19</v>
      </c>
      <c r="F153" s="236" t="s">
        <v>1005</v>
      </c>
      <c r="G153" s="233"/>
      <c r="H153" s="237">
        <v>1.0600000000000001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152</v>
      </c>
      <c r="AU153" s="243" t="s">
        <v>83</v>
      </c>
      <c r="AV153" s="13" t="s">
        <v>83</v>
      </c>
      <c r="AW153" s="13" t="s">
        <v>31</v>
      </c>
      <c r="AX153" s="13" t="s">
        <v>69</v>
      </c>
      <c r="AY153" s="243" t="s">
        <v>140</v>
      </c>
    </row>
    <row r="154" s="14" customFormat="1">
      <c r="A154" s="14"/>
      <c r="B154" s="244"/>
      <c r="C154" s="245"/>
      <c r="D154" s="234" t="s">
        <v>152</v>
      </c>
      <c r="E154" s="246" t="s">
        <v>19</v>
      </c>
      <c r="F154" s="247" t="s">
        <v>169</v>
      </c>
      <c r="G154" s="245"/>
      <c r="H154" s="248">
        <v>7.96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152</v>
      </c>
      <c r="AU154" s="254" t="s">
        <v>83</v>
      </c>
      <c r="AV154" s="14" t="s">
        <v>148</v>
      </c>
      <c r="AW154" s="14" t="s">
        <v>31</v>
      </c>
      <c r="AX154" s="14" t="s">
        <v>77</v>
      </c>
      <c r="AY154" s="254" t="s">
        <v>140</v>
      </c>
    </row>
    <row r="155" s="2" customFormat="1" ht="16.5" customHeight="1">
      <c r="A155" s="40"/>
      <c r="B155" s="41"/>
      <c r="C155" s="214" t="s">
        <v>278</v>
      </c>
      <c r="D155" s="214" t="s">
        <v>143</v>
      </c>
      <c r="E155" s="215" t="s">
        <v>1006</v>
      </c>
      <c r="F155" s="216" t="s">
        <v>1007</v>
      </c>
      <c r="G155" s="217" t="s">
        <v>185</v>
      </c>
      <c r="H155" s="218">
        <v>0.27000000000000002</v>
      </c>
      <c r="I155" s="219"/>
      <c r="J155" s="220">
        <f>ROUND(I155*H155,2)</f>
        <v>0</v>
      </c>
      <c r="K155" s="216" t="s">
        <v>147</v>
      </c>
      <c r="L155" s="46"/>
      <c r="M155" s="221" t="s">
        <v>19</v>
      </c>
      <c r="N155" s="222" t="s">
        <v>41</v>
      </c>
      <c r="O155" s="86"/>
      <c r="P155" s="223">
        <f>O155*H155</f>
        <v>0</v>
      </c>
      <c r="Q155" s="223">
        <v>0.0015299999999999999</v>
      </c>
      <c r="R155" s="223">
        <f>Q155*H155</f>
        <v>0.00041310000000000001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209</v>
      </c>
      <c r="AT155" s="225" t="s">
        <v>143</v>
      </c>
      <c r="AU155" s="225" t="s">
        <v>83</v>
      </c>
      <c r="AY155" s="19" t="s">
        <v>140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83</v>
      </c>
      <c r="BK155" s="226">
        <f>ROUND(I155*H155,2)</f>
        <v>0</v>
      </c>
      <c r="BL155" s="19" t="s">
        <v>209</v>
      </c>
      <c r="BM155" s="225" t="s">
        <v>1008</v>
      </c>
    </row>
    <row r="156" s="2" customFormat="1">
      <c r="A156" s="40"/>
      <c r="B156" s="41"/>
      <c r="C156" s="42"/>
      <c r="D156" s="227" t="s">
        <v>150</v>
      </c>
      <c r="E156" s="42"/>
      <c r="F156" s="228" t="s">
        <v>1009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150</v>
      </c>
      <c r="AU156" s="19" t="s">
        <v>83</v>
      </c>
    </row>
    <row r="157" s="13" customFormat="1">
      <c r="A157" s="13"/>
      <c r="B157" s="232"/>
      <c r="C157" s="233"/>
      <c r="D157" s="234" t="s">
        <v>152</v>
      </c>
      <c r="E157" s="235" t="s">
        <v>19</v>
      </c>
      <c r="F157" s="236" t="s">
        <v>1010</v>
      </c>
      <c r="G157" s="233"/>
      <c r="H157" s="237">
        <v>0.27000000000000002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152</v>
      </c>
      <c r="AU157" s="243" t="s">
        <v>83</v>
      </c>
      <c r="AV157" s="13" t="s">
        <v>83</v>
      </c>
      <c r="AW157" s="13" t="s">
        <v>31</v>
      </c>
      <c r="AX157" s="13" t="s">
        <v>77</v>
      </c>
      <c r="AY157" s="243" t="s">
        <v>140</v>
      </c>
    </row>
    <row r="158" s="2" customFormat="1" ht="16.5" customHeight="1">
      <c r="A158" s="40"/>
      <c r="B158" s="41"/>
      <c r="C158" s="214" t="s">
        <v>286</v>
      </c>
      <c r="D158" s="214" t="s">
        <v>143</v>
      </c>
      <c r="E158" s="215" t="s">
        <v>1011</v>
      </c>
      <c r="F158" s="216" t="s">
        <v>1012</v>
      </c>
      <c r="G158" s="217" t="s">
        <v>281</v>
      </c>
      <c r="H158" s="218">
        <v>2</v>
      </c>
      <c r="I158" s="219"/>
      <c r="J158" s="220">
        <f>ROUND(I158*H158,2)</f>
        <v>0</v>
      </c>
      <c r="K158" s="216" t="s">
        <v>147</v>
      </c>
      <c r="L158" s="46"/>
      <c r="M158" s="221" t="s">
        <v>19</v>
      </c>
      <c r="N158" s="222" t="s">
        <v>41</v>
      </c>
      <c r="O158" s="86"/>
      <c r="P158" s="223">
        <f>O158*H158</f>
        <v>0</v>
      </c>
      <c r="Q158" s="223">
        <v>0.00022000000000000001</v>
      </c>
      <c r="R158" s="223">
        <f>Q158*H158</f>
        <v>0.00044000000000000002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209</v>
      </c>
      <c r="AT158" s="225" t="s">
        <v>143</v>
      </c>
      <c r="AU158" s="225" t="s">
        <v>83</v>
      </c>
      <c r="AY158" s="19" t="s">
        <v>140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83</v>
      </c>
      <c r="BK158" s="226">
        <f>ROUND(I158*H158,2)</f>
        <v>0</v>
      </c>
      <c r="BL158" s="19" t="s">
        <v>209</v>
      </c>
      <c r="BM158" s="225" t="s">
        <v>1013</v>
      </c>
    </row>
    <row r="159" s="2" customFormat="1">
      <c r="A159" s="40"/>
      <c r="B159" s="41"/>
      <c r="C159" s="42"/>
      <c r="D159" s="227" t="s">
        <v>150</v>
      </c>
      <c r="E159" s="42"/>
      <c r="F159" s="228" t="s">
        <v>1014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150</v>
      </c>
      <c r="AU159" s="19" t="s">
        <v>83</v>
      </c>
    </row>
    <row r="160" s="2" customFormat="1" ht="16.5" customHeight="1">
      <c r="A160" s="40"/>
      <c r="B160" s="41"/>
      <c r="C160" s="214" t="s">
        <v>294</v>
      </c>
      <c r="D160" s="214" t="s">
        <v>143</v>
      </c>
      <c r="E160" s="215" t="s">
        <v>1015</v>
      </c>
      <c r="F160" s="216" t="s">
        <v>1016</v>
      </c>
      <c r="G160" s="217" t="s">
        <v>185</v>
      </c>
      <c r="H160" s="218">
        <v>38.100000000000001</v>
      </c>
      <c r="I160" s="219"/>
      <c r="J160" s="220">
        <f>ROUND(I160*H160,2)</f>
        <v>0</v>
      </c>
      <c r="K160" s="216" t="s">
        <v>147</v>
      </c>
      <c r="L160" s="46"/>
      <c r="M160" s="221" t="s">
        <v>19</v>
      </c>
      <c r="N160" s="222" t="s">
        <v>41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209</v>
      </c>
      <c r="AT160" s="225" t="s">
        <v>143</v>
      </c>
      <c r="AU160" s="225" t="s">
        <v>83</v>
      </c>
      <c r="AY160" s="19" t="s">
        <v>140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83</v>
      </c>
      <c r="BK160" s="226">
        <f>ROUND(I160*H160,2)</f>
        <v>0</v>
      </c>
      <c r="BL160" s="19" t="s">
        <v>209</v>
      </c>
      <c r="BM160" s="225" t="s">
        <v>1017</v>
      </c>
    </row>
    <row r="161" s="2" customFormat="1">
      <c r="A161" s="40"/>
      <c r="B161" s="41"/>
      <c r="C161" s="42"/>
      <c r="D161" s="227" t="s">
        <v>150</v>
      </c>
      <c r="E161" s="42"/>
      <c r="F161" s="228" t="s">
        <v>1018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150</v>
      </c>
      <c r="AU161" s="19" t="s">
        <v>83</v>
      </c>
    </row>
    <row r="162" s="13" customFormat="1">
      <c r="A162" s="13"/>
      <c r="B162" s="232"/>
      <c r="C162" s="233"/>
      <c r="D162" s="234" t="s">
        <v>152</v>
      </c>
      <c r="E162" s="235" t="s">
        <v>19</v>
      </c>
      <c r="F162" s="236" t="s">
        <v>1019</v>
      </c>
      <c r="G162" s="233"/>
      <c r="H162" s="237">
        <v>38.100000000000001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152</v>
      </c>
      <c r="AU162" s="243" t="s">
        <v>83</v>
      </c>
      <c r="AV162" s="13" t="s">
        <v>83</v>
      </c>
      <c r="AW162" s="13" t="s">
        <v>31</v>
      </c>
      <c r="AX162" s="13" t="s">
        <v>77</v>
      </c>
      <c r="AY162" s="243" t="s">
        <v>140</v>
      </c>
    </row>
    <row r="163" s="2" customFormat="1" ht="24.15" customHeight="1">
      <c r="A163" s="40"/>
      <c r="B163" s="41"/>
      <c r="C163" s="214" t="s">
        <v>300</v>
      </c>
      <c r="D163" s="214" t="s">
        <v>143</v>
      </c>
      <c r="E163" s="215" t="s">
        <v>1020</v>
      </c>
      <c r="F163" s="216" t="s">
        <v>1021</v>
      </c>
      <c r="G163" s="217" t="s">
        <v>244</v>
      </c>
      <c r="H163" s="218">
        <v>0.033000000000000002</v>
      </c>
      <c r="I163" s="219"/>
      <c r="J163" s="220">
        <f>ROUND(I163*H163,2)</f>
        <v>0</v>
      </c>
      <c r="K163" s="216" t="s">
        <v>147</v>
      </c>
      <c r="L163" s="46"/>
      <c r="M163" s="221" t="s">
        <v>19</v>
      </c>
      <c r="N163" s="222" t="s">
        <v>41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209</v>
      </c>
      <c r="AT163" s="225" t="s">
        <v>143</v>
      </c>
      <c r="AU163" s="225" t="s">
        <v>83</v>
      </c>
      <c r="AY163" s="19" t="s">
        <v>140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83</v>
      </c>
      <c r="BK163" s="226">
        <f>ROUND(I163*H163,2)</f>
        <v>0</v>
      </c>
      <c r="BL163" s="19" t="s">
        <v>209</v>
      </c>
      <c r="BM163" s="225" t="s">
        <v>1022</v>
      </c>
    </row>
    <row r="164" s="2" customFormat="1">
      <c r="A164" s="40"/>
      <c r="B164" s="41"/>
      <c r="C164" s="42"/>
      <c r="D164" s="227" t="s">
        <v>150</v>
      </c>
      <c r="E164" s="42"/>
      <c r="F164" s="228" t="s">
        <v>1023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150</v>
      </c>
      <c r="AU164" s="19" t="s">
        <v>83</v>
      </c>
    </row>
    <row r="165" s="12" customFormat="1" ht="22.8" customHeight="1">
      <c r="A165" s="12"/>
      <c r="B165" s="198"/>
      <c r="C165" s="199"/>
      <c r="D165" s="200" t="s">
        <v>68</v>
      </c>
      <c r="E165" s="212" t="s">
        <v>271</v>
      </c>
      <c r="F165" s="212" t="s">
        <v>272</v>
      </c>
      <c r="G165" s="199"/>
      <c r="H165" s="199"/>
      <c r="I165" s="202"/>
      <c r="J165" s="213">
        <f>BK165</f>
        <v>0</v>
      </c>
      <c r="K165" s="199"/>
      <c r="L165" s="204"/>
      <c r="M165" s="205"/>
      <c r="N165" s="206"/>
      <c r="O165" s="206"/>
      <c r="P165" s="207">
        <f>SUM(P166:P228)</f>
        <v>0</v>
      </c>
      <c r="Q165" s="206"/>
      <c r="R165" s="207">
        <f>SUM(R166:R228)</f>
        <v>0.07082200000000001</v>
      </c>
      <c r="S165" s="206"/>
      <c r="T165" s="208">
        <f>SUM(T166:T228)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83</v>
      </c>
      <c r="AT165" s="210" t="s">
        <v>68</v>
      </c>
      <c r="AU165" s="210" t="s">
        <v>77</v>
      </c>
      <c r="AY165" s="209" t="s">
        <v>140</v>
      </c>
      <c r="BK165" s="211">
        <f>SUM(BK166:BK228)</f>
        <v>0</v>
      </c>
    </row>
    <row r="166" s="2" customFormat="1" ht="16.5" customHeight="1">
      <c r="A166" s="40"/>
      <c r="B166" s="41"/>
      <c r="C166" s="214" t="s">
        <v>305</v>
      </c>
      <c r="D166" s="214" t="s">
        <v>143</v>
      </c>
      <c r="E166" s="215" t="s">
        <v>1024</v>
      </c>
      <c r="F166" s="216" t="s">
        <v>1025</v>
      </c>
      <c r="G166" s="217" t="s">
        <v>185</v>
      </c>
      <c r="H166" s="218">
        <v>19</v>
      </c>
      <c r="I166" s="219"/>
      <c r="J166" s="220">
        <f>ROUND(I166*H166,2)</f>
        <v>0</v>
      </c>
      <c r="K166" s="216" t="s">
        <v>147</v>
      </c>
      <c r="L166" s="46"/>
      <c r="M166" s="221" t="s">
        <v>19</v>
      </c>
      <c r="N166" s="222" t="s">
        <v>41</v>
      </c>
      <c r="O166" s="86"/>
      <c r="P166" s="223">
        <f>O166*H166</f>
        <v>0</v>
      </c>
      <c r="Q166" s="223">
        <v>0.00064000000000000005</v>
      </c>
      <c r="R166" s="223">
        <f>Q166*H166</f>
        <v>0.012160000000000001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209</v>
      </c>
      <c r="AT166" s="225" t="s">
        <v>143</v>
      </c>
      <c r="AU166" s="225" t="s">
        <v>83</v>
      </c>
      <c r="AY166" s="19" t="s">
        <v>140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83</v>
      </c>
      <c r="BK166" s="226">
        <f>ROUND(I166*H166,2)</f>
        <v>0</v>
      </c>
      <c r="BL166" s="19" t="s">
        <v>209</v>
      </c>
      <c r="BM166" s="225" t="s">
        <v>1026</v>
      </c>
    </row>
    <row r="167" s="2" customFormat="1">
      <c r="A167" s="40"/>
      <c r="B167" s="41"/>
      <c r="C167" s="42"/>
      <c r="D167" s="227" t="s">
        <v>150</v>
      </c>
      <c r="E167" s="42"/>
      <c r="F167" s="228" t="s">
        <v>1027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150</v>
      </c>
      <c r="AU167" s="19" t="s">
        <v>83</v>
      </c>
    </row>
    <row r="168" s="15" customFormat="1">
      <c r="A168" s="15"/>
      <c r="B168" s="259"/>
      <c r="C168" s="260"/>
      <c r="D168" s="234" t="s">
        <v>152</v>
      </c>
      <c r="E168" s="261" t="s">
        <v>19</v>
      </c>
      <c r="F168" s="262" t="s">
        <v>1028</v>
      </c>
      <c r="G168" s="260"/>
      <c r="H168" s="261" t="s">
        <v>19</v>
      </c>
      <c r="I168" s="263"/>
      <c r="J168" s="260"/>
      <c r="K168" s="260"/>
      <c r="L168" s="264"/>
      <c r="M168" s="265"/>
      <c r="N168" s="266"/>
      <c r="O168" s="266"/>
      <c r="P168" s="266"/>
      <c r="Q168" s="266"/>
      <c r="R168" s="266"/>
      <c r="S168" s="266"/>
      <c r="T168" s="26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8" t="s">
        <v>152</v>
      </c>
      <c r="AU168" s="268" t="s">
        <v>83</v>
      </c>
      <c r="AV168" s="15" t="s">
        <v>77</v>
      </c>
      <c r="AW168" s="15" t="s">
        <v>31</v>
      </c>
      <c r="AX168" s="15" t="s">
        <v>69</v>
      </c>
      <c r="AY168" s="268" t="s">
        <v>140</v>
      </c>
    </row>
    <row r="169" s="13" customFormat="1">
      <c r="A169" s="13"/>
      <c r="B169" s="232"/>
      <c r="C169" s="233"/>
      <c r="D169" s="234" t="s">
        <v>152</v>
      </c>
      <c r="E169" s="235" t="s">
        <v>19</v>
      </c>
      <c r="F169" s="236" t="s">
        <v>1029</v>
      </c>
      <c r="G169" s="233"/>
      <c r="H169" s="237">
        <v>2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152</v>
      </c>
      <c r="AU169" s="243" t="s">
        <v>83</v>
      </c>
      <c r="AV169" s="13" t="s">
        <v>83</v>
      </c>
      <c r="AW169" s="13" t="s">
        <v>31</v>
      </c>
      <c r="AX169" s="13" t="s">
        <v>69</v>
      </c>
      <c r="AY169" s="243" t="s">
        <v>140</v>
      </c>
    </row>
    <row r="170" s="13" customFormat="1">
      <c r="A170" s="13"/>
      <c r="B170" s="232"/>
      <c r="C170" s="233"/>
      <c r="D170" s="234" t="s">
        <v>152</v>
      </c>
      <c r="E170" s="235" t="s">
        <v>19</v>
      </c>
      <c r="F170" s="236" t="s">
        <v>1030</v>
      </c>
      <c r="G170" s="233"/>
      <c r="H170" s="237">
        <v>2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152</v>
      </c>
      <c r="AU170" s="243" t="s">
        <v>83</v>
      </c>
      <c r="AV170" s="13" t="s">
        <v>83</v>
      </c>
      <c r="AW170" s="13" t="s">
        <v>31</v>
      </c>
      <c r="AX170" s="13" t="s">
        <v>69</v>
      </c>
      <c r="AY170" s="243" t="s">
        <v>140</v>
      </c>
    </row>
    <row r="171" s="13" customFormat="1">
      <c r="A171" s="13"/>
      <c r="B171" s="232"/>
      <c r="C171" s="233"/>
      <c r="D171" s="234" t="s">
        <v>152</v>
      </c>
      <c r="E171" s="235" t="s">
        <v>19</v>
      </c>
      <c r="F171" s="236" t="s">
        <v>1031</v>
      </c>
      <c r="G171" s="233"/>
      <c r="H171" s="237">
        <v>4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152</v>
      </c>
      <c r="AU171" s="243" t="s">
        <v>83</v>
      </c>
      <c r="AV171" s="13" t="s">
        <v>83</v>
      </c>
      <c r="AW171" s="13" t="s">
        <v>31</v>
      </c>
      <c r="AX171" s="13" t="s">
        <v>69</v>
      </c>
      <c r="AY171" s="243" t="s">
        <v>140</v>
      </c>
    </row>
    <row r="172" s="13" customFormat="1">
      <c r="A172" s="13"/>
      <c r="B172" s="232"/>
      <c r="C172" s="233"/>
      <c r="D172" s="234" t="s">
        <v>152</v>
      </c>
      <c r="E172" s="235" t="s">
        <v>19</v>
      </c>
      <c r="F172" s="236" t="s">
        <v>1032</v>
      </c>
      <c r="G172" s="233"/>
      <c r="H172" s="237">
        <v>2.5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152</v>
      </c>
      <c r="AU172" s="243" t="s">
        <v>83</v>
      </c>
      <c r="AV172" s="13" t="s">
        <v>83</v>
      </c>
      <c r="AW172" s="13" t="s">
        <v>31</v>
      </c>
      <c r="AX172" s="13" t="s">
        <v>69</v>
      </c>
      <c r="AY172" s="243" t="s">
        <v>140</v>
      </c>
    </row>
    <row r="173" s="13" customFormat="1">
      <c r="A173" s="13"/>
      <c r="B173" s="232"/>
      <c r="C173" s="233"/>
      <c r="D173" s="234" t="s">
        <v>152</v>
      </c>
      <c r="E173" s="235" t="s">
        <v>19</v>
      </c>
      <c r="F173" s="236" t="s">
        <v>1033</v>
      </c>
      <c r="G173" s="233"/>
      <c r="H173" s="237">
        <v>4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152</v>
      </c>
      <c r="AU173" s="243" t="s">
        <v>83</v>
      </c>
      <c r="AV173" s="13" t="s">
        <v>83</v>
      </c>
      <c r="AW173" s="13" t="s">
        <v>31</v>
      </c>
      <c r="AX173" s="13" t="s">
        <v>69</v>
      </c>
      <c r="AY173" s="243" t="s">
        <v>140</v>
      </c>
    </row>
    <row r="174" s="13" customFormat="1">
      <c r="A174" s="13"/>
      <c r="B174" s="232"/>
      <c r="C174" s="233"/>
      <c r="D174" s="234" t="s">
        <v>152</v>
      </c>
      <c r="E174" s="235" t="s">
        <v>19</v>
      </c>
      <c r="F174" s="236" t="s">
        <v>1034</v>
      </c>
      <c r="G174" s="233"/>
      <c r="H174" s="237">
        <v>4.5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152</v>
      </c>
      <c r="AU174" s="243" t="s">
        <v>83</v>
      </c>
      <c r="AV174" s="13" t="s">
        <v>83</v>
      </c>
      <c r="AW174" s="13" t="s">
        <v>31</v>
      </c>
      <c r="AX174" s="13" t="s">
        <v>69</v>
      </c>
      <c r="AY174" s="243" t="s">
        <v>140</v>
      </c>
    </row>
    <row r="175" s="14" customFormat="1">
      <c r="A175" s="14"/>
      <c r="B175" s="244"/>
      <c r="C175" s="245"/>
      <c r="D175" s="234" t="s">
        <v>152</v>
      </c>
      <c r="E175" s="246" t="s">
        <v>19</v>
      </c>
      <c r="F175" s="247" t="s">
        <v>169</v>
      </c>
      <c r="G175" s="245"/>
      <c r="H175" s="248">
        <v>19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152</v>
      </c>
      <c r="AU175" s="254" t="s">
        <v>83</v>
      </c>
      <c r="AV175" s="14" t="s">
        <v>148</v>
      </c>
      <c r="AW175" s="14" t="s">
        <v>31</v>
      </c>
      <c r="AX175" s="14" t="s">
        <v>77</v>
      </c>
      <c r="AY175" s="254" t="s">
        <v>140</v>
      </c>
    </row>
    <row r="176" s="2" customFormat="1" ht="16.5" customHeight="1">
      <c r="A176" s="40"/>
      <c r="B176" s="41"/>
      <c r="C176" s="214" t="s">
        <v>310</v>
      </c>
      <c r="D176" s="214" t="s">
        <v>143</v>
      </c>
      <c r="E176" s="215" t="s">
        <v>1035</v>
      </c>
      <c r="F176" s="216" t="s">
        <v>1036</v>
      </c>
      <c r="G176" s="217" t="s">
        <v>185</v>
      </c>
      <c r="H176" s="218">
        <v>21.300000000000001</v>
      </c>
      <c r="I176" s="219"/>
      <c r="J176" s="220">
        <f>ROUND(I176*H176,2)</f>
        <v>0</v>
      </c>
      <c r="K176" s="216" t="s">
        <v>147</v>
      </c>
      <c r="L176" s="46"/>
      <c r="M176" s="221" t="s">
        <v>19</v>
      </c>
      <c r="N176" s="222" t="s">
        <v>41</v>
      </c>
      <c r="O176" s="86"/>
      <c r="P176" s="223">
        <f>O176*H176</f>
        <v>0</v>
      </c>
      <c r="Q176" s="223">
        <v>0.00097999999999999997</v>
      </c>
      <c r="R176" s="223">
        <f>Q176*H176</f>
        <v>0.020874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209</v>
      </c>
      <c r="AT176" s="225" t="s">
        <v>143</v>
      </c>
      <c r="AU176" s="225" t="s">
        <v>83</v>
      </c>
      <c r="AY176" s="19" t="s">
        <v>140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83</v>
      </c>
      <c r="BK176" s="226">
        <f>ROUND(I176*H176,2)</f>
        <v>0</v>
      </c>
      <c r="BL176" s="19" t="s">
        <v>209</v>
      </c>
      <c r="BM176" s="225" t="s">
        <v>1037</v>
      </c>
    </row>
    <row r="177" s="2" customFormat="1">
      <c r="A177" s="40"/>
      <c r="B177" s="41"/>
      <c r="C177" s="42"/>
      <c r="D177" s="227" t="s">
        <v>150</v>
      </c>
      <c r="E177" s="42"/>
      <c r="F177" s="228" t="s">
        <v>1038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150</v>
      </c>
      <c r="AU177" s="19" t="s">
        <v>83</v>
      </c>
    </row>
    <row r="178" s="15" customFormat="1">
      <c r="A178" s="15"/>
      <c r="B178" s="259"/>
      <c r="C178" s="260"/>
      <c r="D178" s="234" t="s">
        <v>152</v>
      </c>
      <c r="E178" s="261" t="s">
        <v>19</v>
      </c>
      <c r="F178" s="262" t="s">
        <v>1028</v>
      </c>
      <c r="G178" s="260"/>
      <c r="H178" s="261" t="s">
        <v>19</v>
      </c>
      <c r="I178" s="263"/>
      <c r="J178" s="260"/>
      <c r="K178" s="260"/>
      <c r="L178" s="264"/>
      <c r="M178" s="265"/>
      <c r="N178" s="266"/>
      <c r="O178" s="266"/>
      <c r="P178" s="266"/>
      <c r="Q178" s="266"/>
      <c r="R178" s="266"/>
      <c r="S178" s="266"/>
      <c r="T178" s="26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8" t="s">
        <v>152</v>
      </c>
      <c r="AU178" s="268" t="s">
        <v>83</v>
      </c>
      <c r="AV178" s="15" t="s">
        <v>77</v>
      </c>
      <c r="AW178" s="15" t="s">
        <v>31</v>
      </c>
      <c r="AX178" s="15" t="s">
        <v>69</v>
      </c>
      <c r="AY178" s="268" t="s">
        <v>140</v>
      </c>
    </row>
    <row r="179" s="13" customFormat="1">
      <c r="A179" s="13"/>
      <c r="B179" s="232"/>
      <c r="C179" s="233"/>
      <c r="D179" s="234" t="s">
        <v>152</v>
      </c>
      <c r="E179" s="235" t="s">
        <v>19</v>
      </c>
      <c r="F179" s="236" t="s">
        <v>1039</v>
      </c>
      <c r="G179" s="233"/>
      <c r="H179" s="237">
        <v>3.2999999999999998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152</v>
      </c>
      <c r="AU179" s="243" t="s">
        <v>83</v>
      </c>
      <c r="AV179" s="13" t="s">
        <v>83</v>
      </c>
      <c r="AW179" s="13" t="s">
        <v>31</v>
      </c>
      <c r="AX179" s="13" t="s">
        <v>69</v>
      </c>
      <c r="AY179" s="243" t="s">
        <v>140</v>
      </c>
    </row>
    <row r="180" s="13" customFormat="1">
      <c r="A180" s="13"/>
      <c r="B180" s="232"/>
      <c r="C180" s="233"/>
      <c r="D180" s="234" t="s">
        <v>152</v>
      </c>
      <c r="E180" s="235" t="s">
        <v>19</v>
      </c>
      <c r="F180" s="236" t="s">
        <v>1040</v>
      </c>
      <c r="G180" s="233"/>
      <c r="H180" s="237">
        <v>4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152</v>
      </c>
      <c r="AU180" s="243" t="s">
        <v>83</v>
      </c>
      <c r="AV180" s="13" t="s">
        <v>83</v>
      </c>
      <c r="AW180" s="13" t="s">
        <v>31</v>
      </c>
      <c r="AX180" s="13" t="s">
        <v>69</v>
      </c>
      <c r="AY180" s="243" t="s">
        <v>140</v>
      </c>
    </row>
    <row r="181" s="13" customFormat="1">
      <c r="A181" s="13"/>
      <c r="B181" s="232"/>
      <c r="C181" s="233"/>
      <c r="D181" s="234" t="s">
        <v>152</v>
      </c>
      <c r="E181" s="235" t="s">
        <v>19</v>
      </c>
      <c r="F181" s="236" t="s">
        <v>1041</v>
      </c>
      <c r="G181" s="233"/>
      <c r="H181" s="237">
        <v>10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152</v>
      </c>
      <c r="AU181" s="243" t="s">
        <v>83</v>
      </c>
      <c r="AV181" s="13" t="s">
        <v>83</v>
      </c>
      <c r="AW181" s="13" t="s">
        <v>31</v>
      </c>
      <c r="AX181" s="13" t="s">
        <v>69</v>
      </c>
      <c r="AY181" s="243" t="s">
        <v>140</v>
      </c>
    </row>
    <row r="182" s="13" customFormat="1">
      <c r="A182" s="13"/>
      <c r="B182" s="232"/>
      <c r="C182" s="233"/>
      <c r="D182" s="234" t="s">
        <v>152</v>
      </c>
      <c r="E182" s="235" t="s">
        <v>19</v>
      </c>
      <c r="F182" s="236" t="s">
        <v>1042</v>
      </c>
      <c r="G182" s="233"/>
      <c r="H182" s="237">
        <v>4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152</v>
      </c>
      <c r="AU182" s="243" t="s">
        <v>83</v>
      </c>
      <c r="AV182" s="13" t="s">
        <v>83</v>
      </c>
      <c r="AW182" s="13" t="s">
        <v>31</v>
      </c>
      <c r="AX182" s="13" t="s">
        <v>69</v>
      </c>
      <c r="AY182" s="243" t="s">
        <v>140</v>
      </c>
    </row>
    <row r="183" s="14" customFormat="1">
      <c r="A183" s="14"/>
      <c r="B183" s="244"/>
      <c r="C183" s="245"/>
      <c r="D183" s="234" t="s">
        <v>152</v>
      </c>
      <c r="E183" s="246" t="s">
        <v>19</v>
      </c>
      <c r="F183" s="247" t="s">
        <v>169</v>
      </c>
      <c r="G183" s="245"/>
      <c r="H183" s="248">
        <v>21.300000000000001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152</v>
      </c>
      <c r="AU183" s="254" t="s">
        <v>83</v>
      </c>
      <c r="AV183" s="14" t="s">
        <v>148</v>
      </c>
      <c r="AW183" s="14" t="s">
        <v>31</v>
      </c>
      <c r="AX183" s="14" t="s">
        <v>77</v>
      </c>
      <c r="AY183" s="254" t="s">
        <v>140</v>
      </c>
    </row>
    <row r="184" s="2" customFormat="1" ht="16.5" customHeight="1">
      <c r="A184" s="40"/>
      <c r="B184" s="41"/>
      <c r="C184" s="214" t="s">
        <v>317</v>
      </c>
      <c r="D184" s="214" t="s">
        <v>143</v>
      </c>
      <c r="E184" s="215" t="s">
        <v>1043</v>
      </c>
      <c r="F184" s="216" t="s">
        <v>1044</v>
      </c>
      <c r="G184" s="217" t="s">
        <v>185</v>
      </c>
      <c r="H184" s="218">
        <v>16</v>
      </c>
      <c r="I184" s="219"/>
      <c r="J184" s="220">
        <f>ROUND(I184*H184,2)</f>
        <v>0</v>
      </c>
      <c r="K184" s="216" t="s">
        <v>147</v>
      </c>
      <c r="L184" s="46"/>
      <c r="M184" s="221" t="s">
        <v>19</v>
      </c>
      <c r="N184" s="222" t="s">
        <v>41</v>
      </c>
      <c r="O184" s="86"/>
      <c r="P184" s="223">
        <f>O184*H184</f>
        <v>0</v>
      </c>
      <c r="Q184" s="223">
        <v>0.00115</v>
      </c>
      <c r="R184" s="223">
        <f>Q184*H184</f>
        <v>0.0184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209</v>
      </c>
      <c r="AT184" s="225" t="s">
        <v>143</v>
      </c>
      <c r="AU184" s="225" t="s">
        <v>83</v>
      </c>
      <c r="AY184" s="19" t="s">
        <v>140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83</v>
      </c>
      <c r="BK184" s="226">
        <f>ROUND(I184*H184,2)</f>
        <v>0</v>
      </c>
      <c r="BL184" s="19" t="s">
        <v>209</v>
      </c>
      <c r="BM184" s="225" t="s">
        <v>1045</v>
      </c>
    </row>
    <row r="185" s="2" customFormat="1">
      <c r="A185" s="40"/>
      <c r="B185" s="41"/>
      <c r="C185" s="42"/>
      <c r="D185" s="227" t="s">
        <v>150</v>
      </c>
      <c r="E185" s="42"/>
      <c r="F185" s="228" t="s">
        <v>1046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150</v>
      </c>
      <c r="AU185" s="19" t="s">
        <v>83</v>
      </c>
    </row>
    <row r="186" s="15" customFormat="1">
      <c r="A186" s="15"/>
      <c r="B186" s="259"/>
      <c r="C186" s="260"/>
      <c r="D186" s="234" t="s">
        <v>152</v>
      </c>
      <c r="E186" s="261" t="s">
        <v>19</v>
      </c>
      <c r="F186" s="262" t="s">
        <v>1028</v>
      </c>
      <c r="G186" s="260"/>
      <c r="H186" s="261" t="s">
        <v>19</v>
      </c>
      <c r="I186" s="263"/>
      <c r="J186" s="260"/>
      <c r="K186" s="260"/>
      <c r="L186" s="264"/>
      <c r="M186" s="265"/>
      <c r="N186" s="266"/>
      <c r="O186" s="266"/>
      <c r="P186" s="266"/>
      <c r="Q186" s="266"/>
      <c r="R186" s="266"/>
      <c r="S186" s="266"/>
      <c r="T186" s="26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8" t="s">
        <v>152</v>
      </c>
      <c r="AU186" s="268" t="s">
        <v>83</v>
      </c>
      <c r="AV186" s="15" t="s">
        <v>77</v>
      </c>
      <c r="AW186" s="15" t="s">
        <v>31</v>
      </c>
      <c r="AX186" s="15" t="s">
        <v>69</v>
      </c>
      <c r="AY186" s="268" t="s">
        <v>140</v>
      </c>
    </row>
    <row r="187" s="13" customFormat="1">
      <c r="A187" s="13"/>
      <c r="B187" s="232"/>
      <c r="C187" s="233"/>
      <c r="D187" s="234" t="s">
        <v>152</v>
      </c>
      <c r="E187" s="235" t="s">
        <v>19</v>
      </c>
      <c r="F187" s="236" t="s">
        <v>1047</v>
      </c>
      <c r="G187" s="233"/>
      <c r="H187" s="237">
        <v>10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152</v>
      </c>
      <c r="AU187" s="243" t="s">
        <v>83</v>
      </c>
      <c r="AV187" s="13" t="s">
        <v>83</v>
      </c>
      <c r="AW187" s="13" t="s">
        <v>31</v>
      </c>
      <c r="AX187" s="13" t="s">
        <v>69</v>
      </c>
      <c r="AY187" s="243" t="s">
        <v>140</v>
      </c>
    </row>
    <row r="188" s="13" customFormat="1">
      <c r="A188" s="13"/>
      <c r="B188" s="232"/>
      <c r="C188" s="233"/>
      <c r="D188" s="234" t="s">
        <v>152</v>
      </c>
      <c r="E188" s="235" t="s">
        <v>19</v>
      </c>
      <c r="F188" s="236" t="s">
        <v>1048</v>
      </c>
      <c r="G188" s="233"/>
      <c r="H188" s="237">
        <v>6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152</v>
      </c>
      <c r="AU188" s="243" t="s">
        <v>83</v>
      </c>
      <c r="AV188" s="13" t="s">
        <v>83</v>
      </c>
      <c r="AW188" s="13" t="s">
        <v>31</v>
      </c>
      <c r="AX188" s="13" t="s">
        <v>69</v>
      </c>
      <c r="AY188" s="243" t="s">
        <v>140</v>
      </c>
    </row>
    <row r="189" s="14" customFormat="1">
      <c r="A189" s="14"/>
      <c r="B189" s="244"/>
      <c r="C189" s="245"/>
      <c r="D189" s="234" t="s">
        <v>152</v>
      </c>
      <c r="E189" s="246" t="s">
        <v>19</v>
      </c>
      <c r="F189" s="247" t="s">
        <v>169</v>
      </c>
      <c r="G189" s="245"/>
      <c r="H189" s="248">
        <v>16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152</v>
      </c>
      <c r="AU189" s="254" t="s">
        <v>83</v>
      </c>
      <c r="AV189" s="14" t="s">
        <v>148</v>
      </c>
      <c r="AW189" s="14" t="s">
        <v>31</v>
      </c>
      <c r="AX189" s="14" t="s">
        <v>77</v>
      </c>
      <c r="AY189" s="254" t="s">
        <v>140</v>
      </c>
    </row>
    <row r="190" s="2" customFormat="1" ht="16.5" customHeight="1">
      <c r="A190" s="40"/>
      <c r="B190" s="41"/>
      <c r="C190" s="269" t="s">
        <v>329</v>
      </c>
      <c r="D190" s="269" t="s">
        <v>395</v>
      </c>
      <c r="E190" s="270" t="s">
        <v>1049</v>
      </c>
      <c r="F190" s="271" t="s">
        <v>1050</v>
      </c>
      <c r="G190" s="272" t="s">
        <v>281</v>
      </c>
      <c r="H190" s="273">
        <v>8</v>
      </c>
      <c r="I190" s="274"/>
      <c r="J190" s="275">
        <f>ROUND(I190*H190,2)</f>
        <v>0</v>
      </c>
      <c r="K190" s="271" t="s">
        <v>147</v>
      </c>
      <c r="L190" s="276"/>
      <c r="M190" s="277" t="s">
        <v>19</v>
      </c>
      <c r="N190" s="278" t="s">
        <v>41</v>
      </c>
      <c r="O190" s="86"/>
      <c r="P190" s="223">
        <f>O190*H190</f>
        <v>0</v>
      </c>
      <c r="Q190" s="223">
        <v>1.0000000000000001E-05</v>
      </c>
      <c r="R190" s="223">
        <f>Q190*H190</f>
        <v>8.0000000000000007E-05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385</v>
      </c>
      <c r="AT190" s="225" t="s">
        <v>395</v>
      </c>
      <c r="AU190" s="225" t="s">
        <v>83</v>
      </c>
      <c r="AY190" s="19" t="s">
        <v>140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83</v>
      </c>
      <c r="BK190" s="226">
        <f>ROUND(I190*H190,2)</f>
        <v>0</v>
      </c>
      <c r="BL190" s="19" t="s">
        <v>209</v>
      </c>
      <c r="BM190" s="225" t="s">
        <v>1051</v>
      </c>
    </row>
    <row r="191" s="2" customFormat="1" ht="24.15" customHeight="1">
      <c r="A191" s="40"/>
      <c r="B191" s="41"/>
      <c r="C191" s="214" t="s">
        <v>338</v>
      </c>
      <c r="D191" s="214" t="s">
        <v>143</v>
      </c>
      <c r="E191" s="215" t="s">
        <v>1052</v>
      </c>
      <c r="F191" s="216" t="s">
        <v>1053</v>
      </c>
      <c r="G191" s="217" t="s">
        <v>185</v>
      </c>
      <c r="H191" s="218">
        <v>19</v>
      </c>
      <c r="I191" s="219"/>
      <c r="J191" s="220">
        <f>ROUND(I191*H191,2)</f>
        <v>0</v>
      </c>
      <c r="K191" s="216" t="s">
        <v>147</v>
      </c>
      <c r="L191" s="46"/>
      <c r="M191" s="221" t="s">
        <v>19</v>
      </c>
      <c r="N191" s="222" t="s">
        <v>41</v>
      </c>
      <c r="O191" s="86"/>
      <c r="P191" s="223">
        <f>O191*H191</f>
        <v>0</v>
      </c>
      <c r="Q191" s="223">
        <v>4.0000000000000003E-05</v>
      </c>
      <c r="R191" s="223">
        <f>Q191*H191</f>
        <v>0.00076000000000000004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209</v>
      </c>
      <c r="AT191" s="225" t="s">
        <v>143</v>
      </c>
      <c r="AU191" s="225" t="s">
        <v>83</v>
      </c>
      <c r="AY191" s="19" t="s">
        <v>140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83</v>
      </c>
      <c r="BK191" s="226">
        <f>ROUND(I191*H191,2)</f>
        <v>0</v>
      </c>
      <c r="BL191" s="19" t="s">
        <v>209</v>
      </c>
      <c r="BM191" s="225" t="s">
        <v>1054</v>
      </c>
    </row>
    <row r="192" s="2" customFormat="1">
      <c r="A192" s="40"/>
      <c r="B192" s="41"/>
      <c r="C192" s="42"/>
      <c r="D192" s="227" t="s">
        <v>150</v>
      </c>
      <c r="E192" s="42"/>
      <c r="F192" s="228" t="s">
        <v>1055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150</v>
      </c>
      <c r="AU192" s="19" t="s">
        <v>83</v>
      </c>
    </row>
    <row r="193" s="13" customFormat="1">
      <c r="A193" s="13"/>
      <c r="B193" s="232"/>
      <c r="C193" s="233"/>
      <c r="D193" s="234" t="s">
        <v>152</v>
      </c>
      <c r="E193" s="235" t="s">
        <v>19</v>
      </c>
      <c r="F193" s="236" t="s">
        <v>1056</v>
      </c>
      <c r="G193" s="233"/>
      <c r="H193" s="237">
        <v>19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152</v>
      </c>
      <c r="AU193" s="243" t="s">
        <v>83</v>
      </c>
      <c r="AV193" s="13" t="s">
        <v>83</v>
      </c>
      <c r="AW193" s="13" t="s">
        <v>31</v>
      </c>
      <c r="AX193" s="13" t="s">
        <v>77</v>
      </c>
      <c r="AY193" s="243" t="s">
        <v>140</v>
      </c>
    </row>
    <row r="194" s="2" customFormat="1" ht="24.15" customHeight="1">
      <c r="A194" s="40"/>
      <c r="B194" s="41"/>
      <c r="C194" s="214" t="s">
        <v>360</v>
      </c>
      <c r="D194" s="214" t="s">
        <v>143</v>
      </c>
      <c r="E194" s="215" t="s">
        <v>1057</v>
      </c>
      <c r="F194" s="216" t="s">
        <v>1058</v>
      </c>
      <c r="G194" s="217" t="s">
        <v>185</v>
      </c>
      <c r="H194" s="218">
        <v>37.299999999999997</v>
      </c>
      <c r="I194" s="219"/>
      <c r="J194" s="220">
        <f>ROUND(I194*H194,2)</f>
        <v>0</v>
      </c>
      <c r="K194" s="216" t="s">
        <v>147</v>
      </c>
      <c r="L194" s="46"/>
      <c r="M194" s="221" t="s">
        <v>19</v>
      </c>
      <c r="N194" s="222" t="s">
        <v>41</v>
      </c>
      <c r="O194" s="86"/>
      <c r="P194" s="223">
        <f>O194*H194</f>
        <v>0</v>
      </c>
      <c r="Q194" s="223">
        <v>4.0000000000000003E-05</v>
      </c>
      <c r="R194" s="223">
        <f>Q194*H194</f>
        <v>0.0014920000000000001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209</v>
      </c>
      <c r="AT194" s="225" t="s">
        <v>143</v>
      </c>
      <c r="AU194" s="225" t="s">
        <v>83</v>
      </c>
      <c r="AY194" s="19" t="s">
        <v>140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83</v>
      </c>
      <c r="BK194" s="226">
        <f>ROUND(I194*H194,2)</f>
        <v>0</v>
      </c>
      <c r="BL194" s="19" t="s">
        <v>209</v>
      </c>
      <c r="BM194" s="225" t="s">
        <v>1059</v>
      </c>
    </row>
    <row r="195" s="2" customFormat="1">
      <c r="A195" s="40"/>
      <c r="B195" s="41"/>
      <c r="C195" s="42"/>
      <c r="D195" s="227" t="s">
        <v>150</v>
      </c>
      <c r="E195" s="42"/>
      <c r="F195" s="228" t="s">
        <v>1060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150</v>
      </c>
      <c r="AU195" s="19" t="s">
        <v>83</v>
      </c>
    </row>
    <row r="196" s="13" customFormat="1">
      <c r="A196" s="13"/>
      <c r="B196" s="232"/>
      <c r="C196" s="233"/>
      <c r="D196" s="234" t="s">
        <v>152</v>
      </c>
      <c r="E196" s="235" t="s">
        <v>19</v>
      </c>
      <c r="F196" s="236" t="s">
        <v>1061</v>
      </c>
      <c r="G196" s="233"/>
      <c r="H196" s="237">
        <v>37.299999999999997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152</v>
      </c>
      <c r="AU196" s="243" t="s">
        <v>83</v>
      </c>
      <c r="AV196" s="13" t="s">
        <v>83</v>
      </c>
      <c r="AW196" s="13" t="s">
        <v>31</v>
      </c>
      <c r="AX196" s="13" t="s">
        <v>77</v>
      </c>
      <c r="AY196" s="243" t="s">
        <v>140</v>
      </c>
    </row>
    <row r="197" s="2" customFormat="1" ht="16.5" customHeight="1">
      <c r="A197" s="40"/>
      <c r="B197" s="41"/>
      <c r="C197" s="214" t="s">
        <v>385</v>
      </c>
      <c r="D197" s="214" t="s">
        <v>143</v>
      </c>
      <c r="E197" s="215" t="s">
        <v>1062</v>
      </c>
      <c r="F197" s="216" t="s">
        <v>1063</v>
      </c>
      <c r="G197" s="217" t="s">
        <v>185</v>
      </c>
      <c r="H197" s="218">
        <v>5</v>
      </c>
      <c r="I197" s="219"/>
      <c r="J197" s="220">
        <f>ROUND(I197*H197,2)</f>
        <v>0</v>
      </c>
      <c r="K197" s="216" t="s">
        <v>147</v>
      </c>
      <c r="L197" s="46"/>
      <c r="M197" s="221" t="s">
        <v>19</v>
      </c>
      <c r="N197" s="222" t="s">
        <v>41</v>
      </c>
      <c r="O197" s="86"/>
      <c r="P197" s="223">
        <f>O197*H197</f>
        <v>0</v>
      </c>
      <c r="Q197" s="223">
        <v>0.00025999999999999998</v>
      </c>
      <c r="R197" s="223">
        <f>Q197*H197</f>
        <v>0.0012999999999999999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209</v>
      </c>
      <c r="AT197" s="225" t="s">
        <v>143</v>
      </c>
      <c r="AU197" s="225" t="s">
        <v>83</v>
      </c>
      <c r="AY197" s="19" t="s">
        <v>140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83</v>
      </c>
      <c r="BK197" s="226">
        <f>ROUND(I197*H197,2)</f>
        <v>0</v>
      </c>
      <c r="BL197" s="19" t="s">
        <v>209</v>
      </c>
      <c r="BM197" s="225" t="s">
        <v>1064</v>
      </c>
    </row>
    <row r="198" s="2" customFormat="1">
      <c r="A198" s="40"/>
      <c r="B198" s="41"/>
      <c r="C198" s="42"/>
      <c r="D198" s="227" t="s">
        <v>150</v>
      </c>
      <c r="E198" s="42"/>
      <c r="F198" s="228" t="s">
        <v>1065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150</v>
      </c>
      <c r="AU198" s="19" t="s">
        <v>83</v>
      </c>
    </row>
    <row r="199" s="13" customFormat="1">
      <c r="A199" s="13"/>
      <c r="B199" s="232"/>
      <c r="C199" s="233"/>
      <c r="D199" s="234" t="s">
        <v>152</v>
      </c>
      <c r="E199" s="235" t="s">
        <v>19</v>
      </c>
      <c r="F199" s="236" t="s">
        <v>1066</v>
      </c>
      <c r="G199" s="233"/>
      <c r="H199" s="237">
        <v>5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152</v>
      </c>
      <c r="AU199" s="243" t="s">
        <v>83</v>
      </c>
      <c r="AV199" s="13" t="s">
        <v>83</v>
      </c>
      <c r="AW199" s="13" t="s">
        <v>31</v>
      </c>
      <c r="AX199" s="13" t="s">
        <v>77</v>
      </c>
      <c r="AY199" s="243" t="s">
        <v>140</v>
      </c>
    </row>
    <row r="200" s="2" customFormat="1" ht="16.5" customHeight="1">
      <c r="A200" s="40"/>
      <c r="B200" s="41"/>
      <c r="C200" s="214" t="s">
        <v>390</v>
      </c>
      <c r="D200" s="214" t="s">
        <v>143</v>
      </c>
      <c r="E200" s="215" t="s">
        <v>1067</v>
      </c>
      <c r="F200" s="216" t="s">
        <v>1068</v>
      </c>
      <c r="G200" s="217" t="s">
        <v>281</v>
      </c>
      <c r="H200" s="218">
        <v>2</v>
      </c>
      <c r="I200" s="219"/>
      <c r="J200" s="220">
        <f>ROUND(I200*H200,2)</f>
        <v>0</v>
      </c>
      <c r="K200" s="216" t="s">
        <v>147</v>
      </c>
      <c r="L200" s="46"/>
      <c r="M200" s="221" t="s">
        <v>19</v>
      </c>
      <c r="N200" s="222" t="s">
        <v>41</v>
      </c>
      <c r="O200" s="86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209</v>
      </c>
      <c r="AT200" s="225" t="s">
        <v>143</v>
      </c>
      <c r="AU200" s="225" t="s">
        <v>83</v>
      </c>
      <c r="AY200" s="19" t="s">
        <v>140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83</v>
      </c>
      <c r="BK200" s="226">
        <f>ROUND(I200*H200,2)</f>
        <v>0</v>
      </c>
      <c r="BL200" s="19" t="s">
        <v>209</v>
      </c>
      <c r="BM200" s="225" t="s">
        <v>1069</v>
      </c>
    </row>
    <row r="201" s="2" customFormat="1">
      <c r="A201" s="40"/>
      <c r="B201" s="41"/>
      <c r="C201" s="42"/>
      <c r="D201" s="227" t="s">
        <v>150</v>
      </c>
      <c r="E201" s="42"/>
      <c r="F201" s="228" t="s">
        <v>1070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150</v>
      </c>
      <c r="AU201" s="19" t="s">
        <v>83</v>
      </c>
    </row>
    <row r="202" s="15" customFormat="1">
      <c r="A202" s="15"/>
      <c r="B202" s="259"/>
      <c r="C202" s="260"/>
      <c r="D202" s="234" t="s">
        <v>152</v>
      </c>
      <c r="E202" s="261" t="s">
        <v>19</v>
      </c>
      <c r="F202" s="262" t="s">
        <v>1071</v>
      </c>
      <c r="G202" s="260"/>
      <c r="H202" s="261" t="s">
        <v>19</v>
      </c>
      <c r="I202" s="263"/>
      <c r="J202" s="260"/>
      <c r="K202" s="260"/>
      <c r="L202" s="264"/>
      <c r="M202" s="265"/>
      <c r="N202" s="266"/>
      <c r="O202" s="266"/>
      <c r="P202" s="266"/>
      <c r="Q202" s="266"/>
      <c r="R202" s="266"/>
      <c r="S202" s="266"/>
      <c r="T202" s="26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8" t="s">
        <v>152</v>
      </c>
      <c r="AU202" s="268" t="s">
        <v>83</v>
      </c>
      <c r="AV202" s="15" t="s">
        <v>77</v>
      </c>
      <c r="AW202" s="15" t="s">
        <v>31</v>
      </c>
      <c r="AX202" s="15" t="s">
        <v>69</v>
      </c>
      <c r="AY202" s="268" t="s">
        <v>140</v>
      </c>
    </row>
    <row r="203" s="13" customFormat="1">
      <c r="A203" s="13"/>
      <c r="B203" s="232"/>
      <c r="C203" s="233"/>
      <c r="D203" s="234" t="s">
        <v>152</v>
      </c>
      <c r="E203" s="235" t="s">
        <v>19</v>
      </c>
      <c r="F203" s="236" t="s">
        <v>855</v>
      </c>
      <c r="G203" s="233"/>
      <c r="H203" s="237">
        <v>2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152</v>
      </c>
      <c r="AU203" s="243" t="s">
        <v>83</v>
      </c>
      <c r="AV203" s="13" t="s">
        <v>83</v>
      </c>
      <c r="AW203" s="13" t="s">
        <v>31</v>
      </c>
      <c r="AX203" s="13" t="s">
        <v>77</v>
      </c>
      <c r="AY203" s="243" t="s">
        <v>140</v>
      </c>
    </row>
    <row r="204" s="2" customFormat="1" ht="16.5" customHeight="1">
      <c r="A204" s="40"/>
      <c r="B204" s="41"/>
      <c r="C204" s="214" t="s">
        <v>399</v>
      </c>
      <c r="D204" s="214" t="s">
        <v>143</v>
      </c>
      <c r="E204" s="215" t="s">
        <v>1072</v>
      </c>
      <c r="F204" s="216" t="s">
        <v>1073</v>
      </c>
      <c r="G204" s="217" t="s">
        <v>281</v>
      </c>
      <c r="H204" s="218">
        <v>1</v>
      </c>
      <c r="I204" s="219"/>
      <c r="J204" s="220">
        <f>ROUND(I204*H204,2)</f>
        <v>0</v>
      </c>
      <c r="K204" s="216" t="s">
        <v>147</v>
      </c>
      <c r="L204" s="46"/>
      <c r="M204" s="221" t="s">
        <v>19</v>
      </c>
      <c r="N204" s="222" t="s">
        <v>41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209</v>
      </c>
      <c r="AT204" s="225" t="s">
        <v>143</v>
      </c>
      <c r="AU204" s="225" t="s">
        <v>83</v>
      </c>
      <c r="AY204" s="19" t="s">
        <v>140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83</v>
      </c>
      <c r="BK204" s="226">
        <f>ROUND(I204*H204,2)</f>
        <v>0</v>
      </c>
      <c r="BL204" s="19" t="s">
        <v>209</v>
      </c>
      <c r="BM204" s="225" t="s">
        <v>1074</v>
      </c>
    </row>
    <row r="205" s="2" customFormat="1">
      <c r="A205" s="40"/>
      <c r="B205" s="41"/>
      <c r="C205" s="42"/>
      <c r="D205" s="227" t="s">
        <v>150</v>
      </c>
      <c r="E205" s="42"/>
      <c r="F205" s="228" t="s">
        <v>1075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150</v>
      </c>
      <c r="AU205" s="19" t="s">
        <v>83</v>
      </c>
    </row>
    <row r="206" s="2" customFormat="1" ht="16.5" customHeight="1">
      <c r="A206" s="40"/>
      <c r="B206" s="41"/>
      <c r="C206" s="269" t="s">
        <v>347</v>
      </c>
      <c r="D206" s="269" t="s">
        <v>395</v>
      </c>
      <c r="E206" s="270" t="s">
        <v>1076</v>
      </c>
      <c r="F206" s="271" t="s">
        <v>1077</v>
      </c>
      <c r="G206" s="272" t="s">
        <v>281</v>
      </c>
      <c r="H206" s="273">
        <v>1</v>
      </c>
      <c r="I206" s="274"/>
      <c r="J206" s="275">
        <f>ROUND(I206*H206,2)</f>
        <v>0</v>
      </c>
      <c r="K206" s="271" t="s">
        <v>147</v>
      </c>
      <c r="L206" s="276"/>
      <c r="M206" s="277" t="s">
        <v>19</v>
      </c>
      <c r="N206" s="278" t="s">
        <v>41</v>
      </c>
      <c r="O206" s="86"/>
      <c r="P206" s="223">
        <f>O206*H206</f>
        <v>0</v>
      </c>
      <c r="Q206" s="223">
        <v>0.0035000000000000001</v>
      </c>
      <c r="R206" s="223">
        <f>Q206*H206</f>
        <v>0.0035000000000000001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385</v>
      </c>
      <c r="AT206" s="225" t="s">
        <v>395</v>
      </c>
      <c r="AU206" s="225" t="s">
        <v>83</v>
      </c>
      <c r="AY206" s="19" t="s">
        <v>140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83</v>
      </c>
      <c r="BK206" s="226">
        <f>ROUND(I206*H206,2)</f>
        <v>0</v>
      </c>
      <c r="BL206" s="19" t="s">
        <v>209</v>
      </c>
      <c r="BM206" s="225" t="s">
        <v>1078</v>
      </c>
    </row>
    <row r="207" s="2" customFormat="1" ht="16.5" customHeight="1">
      <c r="A207" s="40"/>
      <c r="B207" s="41"/>
      <c r="C207" s="214" t="s">
        <v>353</v>
      </c>
      <c r="D207" s="214" t="s">
        <v>143</v>
      </c>
      <c r="E207" s="215" t="s">
        <v>1079</v>
      </c>
      <c r="F207" s="216" t="s">
        <v>1080</v>
      </c>
      <c r="G207" s="217" t="s">
        <v>281</v>
      </c>
      <c r="H207" s="218">
        <v>7</v>
      </c>
      <c r="I207" s="219"/>
      <c r="J207" s="220">
        <f>ROUND(I207*H207,2)</f>
        <v>0</v>
      </c>
      <c r="K207" s="216" t="s">
        <v>147</v>
      </c>
      <c r="L207" s="46"/>
      <c r="M207" s="221" t="s">
        <v>19</v>
      </c>
      <c r="N207" s="222" t="s">
        <v>41</v>
      </c>
      <c r="O207" s="86"/>
      <c r="P207" s="223">
        <f>O207*H207</f>
        <v>0</v>
      </c>
      <c r="Q207" s="223">
        <v>0.00017000000000000001</v>
      </c>
      <c r="R207" s="223">
        <f>Q207*H207</f>
        <v>0.0011900000000000001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209</v>
      </c>
      <c r="AT207" s="225" t="s">
        <v>143</v>
      </c>
      <c r="AU207" s="225" t="s">
        <v>83</v>
      </c>
      <c r="AY207" s="19" t="s">
        <v>140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83</v>
      </c>
      <c r="BK207" s="226">
        <f>ROUND(I207*H207,2)</f>
        <v>0</v>
      </c>
      <c r="BL207" s="19" t="s">
        <v>209</v>
      </c>
      <c r="BM207" s="225" t="s">
        <v>1081</v>
      </c>
    </row>
    <row r="208" s="2" customFormat="1">
      <c r="A208" s="40"/>
      <c r="B208" s="41"/>
      <c r="C208" s="42"/>
      <c r="D208" s="227" t="s">
        <v>150</v>
      </c>
      <c r="E208" s="42"/>
      <c r="F208" s="228" t="s">
        <v>1082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150</v>
      </c>
      <c r="AU208" s="19" t="s">
        <v>83</v>
      </c>
    </row>
    <row r="209" s="15" customFormat="1">
      <c r="A209" s="15"/>
      <c r="B209" s="259"/>
      <c r="C209" s="260"/>
      <c r="D209" s="234" t="s">
        <v>152</v>
      </c>
      <c r="E209" s="261" t="s">
        <v>19</v>
      </c>
      <c r="F209" s="262" t="s">
        <v>1083</v>
      </c>
      <c r="G209" s="260"/>
      <c r="H209" s="261" t="s">
        <v>19</v>
      </c>
      <c r="I209" s="263"/>
      <c r="J209" s="260"/>
      <c r="K209" s="260"/>
      <c r="L209" s="264"/>
      <c r="M209" s="265"/>
      <c r="N209" s="266"/>
      <c r="O209" s="266"/>
      <c r="P209" s="266"/>
      <c r="Q209" s="266"/>
      <c r="R209" s="266"/>
      <c r="S209" s="266"/>
      <c r="T209" s="267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8" t="s">
        <v>152</v>
      </c>
      <c r="AU209" s="268" t="s">
        <v>83</v>
      </c>
      <c r="AV209" s="15" t="s">
        <v>77</v>
      </c>
      <c r="AW209" s="15" t="s">
        <v>31</v>
      </c>
      <c r="AX209" s="15" t="s">
        <v>69</v>
      </c>
      <c r="AY209" s="268" t="s">
        <v>140</v>
      </c>
    </row>
    <row r="210" s="13" customFormat="1">
      <c r="A210" s="13"/>
      <c r="B210" s="232"/>
      <c r="C210" s="233"/>
      <c r="D210" s="234" t="s">
        <v>152</v>
      </c>
      <c r="E210" s="235" t="s">
        <v>19</v>
      </c>
      <c r="F210" s="236" t="s">
        <v>1084</v>
      </c>
      <c r="G210" s="233"/>
      <c r="H210" s="237">
        <v>7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152</v>
      </c>
      <c r="AU210" s="243" t="s">
        <v>83</v>
      </c>
      <c r="AV210" s="13" t="s">
        <v>83</v>
      </c>
      <c r="AW210" s="13" t="s">
        <v>31</v>
      </c>
      <c r="AX210" s="13" t="s">
        <v>69</v>
      </c>
      <c r="AY210" s="243" t="s">
        <v>140</v>
      </c>
    </row>
    <row r="211" s="14" customFormat="1">
      <c r="A211" s="14"/>
      <c r="B211" s="244"/>
      <c r="C211" s="245"/>
      <c r="D211" s="234" t="s">
        <v>152</v>
      </c>
      <c r="E211" s="246" t="s">
        <v>19</v>
      </c>
      <c r="F211" s="247" t="s">
        <v>169</v>
      </c>
      <c r="G211" s="245"/>
      <c r="H211" s="248">
        <v>7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152</v>
      </c>
      <c r="AU211" s="254" t="s">
        <v>83</v>
      </c>
      <c r="AV211" s="14" t="s">
        <v>148</v>
      </c>
      <c r="AW211" s="14" t="s">
        <v>31</v>
      </c>
      <c r="AX211" s="14" t="s">
        <v>77</v>
      </c>
      <c r="AY211" s="254" t="s">
        <v>140</v>
      </c>
    </row>
    <row r="212" s="2" customFormat="1" ht="16.5" customHeight="1">
      <c r="A212" s="40"/>
      <c r="B212" s="41"/>
      <c r="C212" s="214" t="s">
        <v>323</v>
      </c>
      <c r="D212" s="214" t="s">
        <v>143</v>
      </c>
      <c r="E212" s="215" t="s">
        <v>1085</v>
      </c>
      <c r="F212" s="216" t="s">
        <v>1086</v>
      </c>
      <c r="G212" s="217" t="s">
        <v>281</v>
      </c>
      <c r="H212" s="218">
        <v>7</v>
      </c>
      <c r="I212" s="219"/>
      <c r="J212" s="220">
        <f>ROUND(I212*H212,2)</f>
        <v>0</v>
      </c>
      <c r="K212" s="216" t="s">
        <v>147</v>
      </c>
      <c r="L212" s="46"/>
      <c r="M212" s="221" t="s">
        <v>19</v>
      </c>
      <c r="N212" s="222" t="s">
        <v>41</v>
      </c>
      <c r="O212" s="86"/>
      <c r="P212" s="223">
        <f>O212*H212</f>
        <v>0</v>
      </c>
      <c r="Q212" s="223">
        <v>0.00076000000000000004</v>
      </c>
      <c r="R212" s="223">
        <f>Q212*H212</f>
        <v>0.0053200000000000001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209</v>
      </c>
      <c r="AT212" s="225" t="s">
        <v>143</v>
      </c>
      <c r="AU212" s="225" t="s">
        <v>83</v>
      </c>
      <c r="AY212" s="19" t="s">
        <v>140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83</v>
      </c>
      <c r="BK212" s="226">
        <f>ROUND(I212*H212,2)</f>
        <v>0</v>
      </c>
      <c r="BL212" s="19" t="s">
        <v>209</v>
      </c>
      <c r="BM212" s="225" t="s">
        <v>1087</v>
      </c>
    </row>
    <row r="213" s="2" customFormat="1">
      <c r="A213" s="40"/>
      <c r="B213" s="41"/>
      <c r="C213" s="42"/>
      <c r="D213" s="227" t="s">
        <v>150</v>
      </c>
      <c r="E213" s="42"/>
      <c r="F213" s="228" t="s">
        <v>1088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150</v>
      </c>
      <c r="AU213" s="19" t="s">
        <v>83</v>
      </c>
    </row>
    <row r="214" s="15" customFormat="1">
      <c r="A214" s="15"/>
      <c r="B214" s="259"/>
      <c r="C214" s="260"/>
      <c r="D214" s="234" t="s">
        <v>152</v>
      </c>
      <c r="E214" s="261" t="s">
        <v>19</v>
      </c>
      <c r="F214" s="262" t="s">
        <v>1083</v>
      </c>
      <c r="G214" s="260"/>
      <c r="H214" s="261" t="s">
        <v>19</v>
      </c>
      <c r="I214" s="263"/>
      <c r="J214" s="260"/>
      <c r="K214" s="260"/>
      <c r="L214" s="264"/>
      <c r="M214" s="265"/>
      <c r="N214" s="266"/>
      <c r="O214" s="266"/>
      <c r="P214" s="266"/>
      <c r="Q214" s="266"/>
      <c r="R214" s="266"/>
      <c r="S214" s="266"/>
      <c r="T214" s="267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8" t="s">
        <v>152</v>
      </c>
      <c r="AU214" s="268" t="s">
        <v>83</v>
      </c>
      <c r="AV214" s="15" t="s">
        <v>77</v>
      </c>
      <c r="AW214" s="15" t="s">
        <v>31</v>
      </c>
      <c r="AX214" s="15" t="s">
        <v>69</v>
      </c>
      <c r="AY214" s="268" t="s">
        <v>140</v>
      </c>
    </row>
    <row r="215" s="13" customFormat="1">
      <c r="A215" s="13"/>
      <c r="B215" s="232"/>
      <c r="C215" s="233"/>
      <c r="D215" s="234" t="s">
        <v>152</v>
      </c>
      <c r="E215" s="235" t="s">
        <v>19</v>
      </c>
      <c r="F215" s="236" t="s">
        <v>1084</v>
      </c>
      <c r="G215" s="233"/>
      <c r="H215" s="237">
        <v>7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152</v>
      </c>
      <c r="AU215" s="243" t="s">
        <v>83</v>
      </c>
      <c r="AV215" s="13" t="s">
        <v>83</v>
      </c>
      <c r="AW215" s="13" t="s">
        <v>31</v>
      </c>
      <c r="AX215" s="13" t="s">
        <v>69</v>
      </c>
      <c r="AY215" s="243" t="s">
        <v>140</v>
      </c>
    </row>
    <row r="216" s="14" customFormat="1">
      <c r="A216" s="14"/>
      <c r="B216" s="244"/>
      <c r="C216" s="245"/>
      <c r="D216" s="234" t="s">
        <v>152</v>
      </c>
      <c r="E216" s="246" t="s">
        <v>19</v>
      </c>
      <c r="F216" s="247" t="s">
        <v>169</v>
      </c>
      <c r="G216" s="245"/>
      <c r="H216" s="248">
        <v>7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152</v>
      </c>
      <c r="AU216" s="254" t="s">
        <v>83</v>
      </c>
      <c r="AV216" s="14" t="s">
        <v>148</v>
      </c>
      <c r="AW216" s="14" t="s">
        <v>31</v>
      </c>
      <c r="AX216" s="14" t="s">
        <v>77</v>
      </c>
      <c r="AY216" s="254" t="s">
        <v>140</v>
      </c>
    </row>
    <row r="217" s="2" customFormat="1" ht="16.5" customHeight="1">
      <c r="A217" s="40"/>
      <c r="B217" s="41"/>
      <c r="C217" s="214" t="s">
        <v>647</v>
      </c>
      <c r="D217" s="214" t="s">
        <v>143</v>
      </c>
      <c r="E217" s="215" t="s">
        <v>1089</v>
      </c>
      <c r="F217" s="216" t="s">
        <v>1090</v>
      </c>
      <c r="G217" s="217" t="s">
        <v>281</v>
      </c>
      <c r="H217" s="218">
        <v>1</v>
      </c>
      <c r="I217" s="219"/>
      <c r="J217" s="220">
        <f>ROUND(I217*H217,2)</f>
        <v>0</v>
      </c>
      <c r="K217" s="216" t="s">
        <v>147</v>
      </c>
      <c r="L217" s="46"/>
      <c r="M217" s="221" t="s">
        <v>19</v>
      </c>
      <c r="N217" s="222" t="s">
        <v>41</v>
      </c>
      <c r="O217" s="86"/>
      <c r="P217" s="223">
        <f>O217*H217</f>
        <v>0</v>
      </c>
      <c r="Q217" s="223">
        <v>0.00076999999999999996</v>
      </c>
      <c r="R217" s="223">
        <f>Q217*H217</f>
        <v>0.00076999999999999996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209</v>
      </c>
      <c r="AT217" s="225" t="s">
        <v>143</v>
      </c>
      <c r="AU217" s="225" t="s">
        <v>83</v>
      </c>
      <c r="AY217" s="19" t="s">
        <v>140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83</v>
      </c>
      <c r="BK217" s="226">
        <f>ROUND(I217*H217,2)</f>
        <v>0</v>
      </c>
      <c r="BL217" s="19" t="s">
        <v>209</v>
      </c>
      <c r="BM217" s="225" t="s">
        <v>1091</v>
      </c>
    </row>
    <row r="218" s="2" customFormat="1">
      <c r="A218" s="40"/>
      <c r="B218" s="41"/>
      <c r="C218" s="42"/>
      <c r="D218" s="227" t="s">
        <v>150</v>
      </c>
      <c r="E218" s="42"/>
      <c r="F218" s="228" t="s">
        <v>1092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150</v>
      </c>
      <c r="AU218" s="19" t="s">
        <v>83</v>
      </c>
    </row>
    <row r="219" s="13" customFormat="1">
      <c r="A219" s="13"/>
      <c r="B219" s="232"/>
      <c r="C219" s="233"/>
      <c r="D219" s="234" t="s">
        <v>152</v>
      </c>
      <c r="E219" s="235" t="s">
        <v>19</v>
      </c>
      <c r="F219" s="236" t="s">
        <v>1093</v>
      </c>
      <c r="G219" s="233"/>
      <c r="H219" s="237">
        <v>1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152</v>
      </c>
      <c r="AU219" s="243" t="s">
        <v>83</v>
      </c>
      <c r="AV219" s="13" t="s">
        <v>83</v>
      </c>
      <c r="AW219" s="13" t="s">
        <v>31</v>
      </c>
      <c r="AX219" s="13" t="s">
        <v>77</v>
      </c>
      <c r="AY219" s="243" t="s">
        <v>140</v>
      </c>
    </row>
    <row r="220" s="2" customFormat="1" ht="24.15" customHeight="1">
      <c r="A220" s="40"/>
      <c r="B220" s="41"/>
      <c r="C220" s="214" t="s">
        <v>651</v>
      </c>
      <c r="D220" s="214" t="s">
        <v>143</v>
      </c>
      <c r="E220" s="215" t="s">
        <v>1094</v>
      </c>
      <c r="F220" s="216" t="s">
        <v>1095</v>
      </c>
      <c r="G220" s="217" t="s">
        <v>281</v>
      </c>
      <c r="H220" s="218">
        <v>1</v>
      </c>
      <c r="I220" s="219"/>
      <c r="J220" s="220">
        <f>ROUND(I220*H220,2)</f>
        <v>0</v>
      </c>
      <c r="K220" s="216" t="s">
        <v>147</v>
      </c>
      <c r="L220" s="46"/>
      <c r="M220" s="221" t="s">
        <v>19</v>
      </c>
      <c r="N220" s="222" t="s">
        <v>41</v>
      </c>
      <c r="O220" s="86"/>
      <c r="P220" s="223">
        <f>O220*H220</f>
        <v>0</v>
      </c>
      <c r="Q220" s="223">
        <v>0.0018500000000000001</v>
      </c>
      <c r="R220" s="223">
        <f>Q220*H220</f>
        <v>0.0018500000000000001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209</v>
      </c>
      <c r="AT220" s="225" t="s">
        <v>143</v>
      </c>
      <c r="AU220" s="225" t="s">
        <v>83</v>
      </c>
      <c r="AY220" s="19" t="s">
        <v>140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83</v>
      </c>
      <c r="BK220" s="226">
        <f>ROUND(I220*H220,2)</f>
        <v>0</v>
      </c>
      <c r="BL220" s="19" t="s">
        <v>209</v>
      </c>
      <c r="BM220" s="225" t="s">
        <v>1096</v>
      </c>
    </row>
    <row r="221" s="2" customFormat="1">
      <c r="A221" s="40"/>
      <c r="B221" s="41"/>
      <c r="C221" s="42"/>
      <c r="D221" s="227" t="s">
        <v>150</v>
      </c>
      <c r="E221" s="42"/>
      <c r="F221" s="228" t="s">
        <v>1097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150</v>
      </c>
      <c r="AU221" s="19" t="s">
        <v>83</v>
      </c>
    </row>
    <row r="222" s="2" customFormat="1" ht="16.5" customHeight="1">
      <c r="A222" s="40"/>
      <c r="B222" s="41"/>
      <c r="C222" s="214" t="s">
        <v>655</v>
      </c>
      <c r="D222" s="214" t="s">
        <v>143</v>
      </c>
      <c r="E222" s="215" t="s">
        <v>1098</v>
      </c>
      <c r="F222" s="216" t="s">
        <v>1099</v>
      </c>
      <c r="G222" s="217" t="s">
        <v>297</v>
      </c>
      <c r="H222" s="218">
        <v>1</v>
      </c>
      <c r="I222" s="219"/>
      <c r="J222" s="220">
        <f>ROUND(I222*H222,2)</f>
        <v>0</v>
      </c>
      <c r="K222" s="216" t="s">
        <v>147</v>
      </c>
      <c r="L222" s="46"/>
      <c r="M222" s="221" t="s">
        <v>19</v>
      </c>
      <c r="N222" s="222" t="s">
        <v>41</v>
      </c>
      <c r="O222" s="86"/>
      <c r="P222" s="223">
        <f>O222*H222</f>
        <v>0</v>
      </c>
      <c r="Q222" s="223">
        <v>0.002</v>
      </c>
      <c r="R222" s="223">
        <f>Q222*H222</f>
        <v>0.002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209</v>
      </c>
      <c r="AT222" s="225" t="s">
        <v>143</v>
      </c>
      <c r="AU222" s="225" t="s">
        <v>83</v>
      </c>
      <c r="AY222" s="19" t="s">
        <v>140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83</v>
      </c>
      <c r="BK222" s="226">
        <f>ROUND(I222*H222,2)</f>
        <v>0</v>
      </c>
      <c r="BL222" s="19" t="s">
        <v>209</v>
      </c>
      <c r="BM222" s="225" t="s">
        <v>1100</v>
      </c>
    </row>
    <row r="223" s="2" customFormat="1">
      <c r="A223" s="40"/>
      <c r="B223" s="41"/>
      <c r="C223" s="42"/>
      <c r="D223" s="227" t="s">
        <v>150</v>
      </c>
      <c r="E223" s="42"/>
      <c r="F223" s="228" t="s">
        <v>1101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150</v>
      </c>
      <c r="AU223" s="19" t="s">
        <v>83</v>
      </c>
    </row>
    <row r="224" s="2" customFormat="1" ht="24.15" customHeight="1">
      <c r="A224" s="40"/>
      <c r="B224" s="41"/>
      <c r="C224" s="214" t="s">
        <v>662</v>
      </c>
      <c r="D224" s="214" t="s">
        <v>143</v>
      </c>
      <c r="E224" s="215" t="s">
        <v>1102</v>
      </c>
      <c r="F224" s="216" t="s">
        <v>1103</v>
      </c>
      <c r="G224" s="217" t="s">
        <v>185</v>
      </c>
      <c r="H224" s="218">
        <v>56.299999999999997</v>
      </c>
      <c r="I224" s="219"/>
      <c r="J224" s="220">
        <f>ROUND(I224*H224,2)</f>
        <v>0</v>
      </c>
      <c r="K224" s="216" t="s">
        <v>147</v>
      </c>
      <c r="L224" s="46"/>
      <c r="M224" s="221" t="s">
        <v>19</v>
      </c>
      <c r="N224" s="222" t="s">
        <v>41</v>
      </c>
      <c r="O224" s="86"/>
      <c r="P224" s="223">
        <f>O224*H224</f>
        <v>0</v>
      </c>
      <c r="Q224" s="223">
        <v>2.0000000000000002E-05</v>
      </c>
      <c r="R224" s="223">
        <f>Q224*H224</f>
        <v>0.0011260000000000001</v>
      </c>
      <c r="S224" s="223">
        <v>0</v>
      </c>
      <c r="T224" s="22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209</v>
      </c>
      <c r="AT224" s="225" t="s">
        <v>143</v>
      </c>
      <c r="AU224" s="225" t="s">
        <v>83</v>
      </c>
      <c r="AY224" s="19" t="s">
        <v>140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83</v>
      </c>
      <c r="BK224" s="226">
        <f>ROUND(I224*H224,2)</f>
        <v>0</v>
      </c>
      <c r="BL224" s="19" t="s">
        <v>209</v>
      </c>
      <c r="BM224" s="225" t="s">
        <v>1104</v>
      </c>
    </row>
    <row r="225" s="2" customFormat="1">
      <c r="A225" s="40"/>
      <c r="B225" s="41"/>
      <c r="C225" s="42"/>
      <c r="D225" s="227" t="s">
        <v>150</v>
      </c>
      <c r="E225" s="42"/>
      <c r="F225" s="228" t="s">
        <v>1105</v>
      </c>
      <c r="G225" s="42"/>
      <c r="H225" s="42"/>
      <c r="I225" s="229"/>
      <c r="J225" s="42"/>
      <c r="K225" s="42"/>
      <c r="L225" s="46"/>
      <c r="M225" s="230"/>
      <c r="N225" s="231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150</v>
      </c>
      <c r="AU225" s="19" t="s">
        <v>83</v>
      </c>
    </row>
    <row r="226" s="13" customFormat="1">
      <c r="A226" s="13"/>
      <c r="B226" s="232"/>
      <c r="C226" s="233"/>
      <c r="D226" s="234" t="s">
        <v>152</v>
      </c>
      <c r="E226" s="235" t="s">
        <v>19</v>
      </c>
      <c r="F226" s="236" t="s">
        <v>1106</v>
      </c>
      <c r="G226" s="233"/>
      <c r="H226" s="237">
        <v>56.299999999999997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152</v>
      </c>
      <c r="AU226" s="243" t="s">
        <v>83</v>
      </c>
      <c r="AV226" s="13" t="s">
        <v>83</v>
      </c>
      <c r="AW226" s="13" t="s">
        <v>31</v>
      </c>
      <c r="AX226" s="13" t="s">
        <v>77</v>
      </c>
      <c r="AY226" s="243" t="s">
        <v>140</v>
      </c>
    </row>
    <row r="227" s="2" customFormat="1" ht="24.15" customHeight="1">
      <c r="A227" s="40"/>
      <c r="B227" s="41"/>
      <c r="C227" s="214" t="s">
        <v>668</v>
      </c>
      <c r="D227" s="214" t="s">
        <v>143</v>
      </c>
      <c r="E227" s="215" t="s">
        <v>1107</v>
      </c>
      <c r="F227" s="216" t="s">
        <v>1108</v>
      </c>
      <c r="G227" s="217" t="s">
        <v>244</v>
      </c>
      <c r="H227" s="218">
        <v>0.070999999999999994</v>
      </c>
      <c r="I227" s="219"/>
      <c r="J227" s="220">
        <f>ROUND(I227*H227,2)</f>
        <v>0</v>
      </c>
      <c r="K227" s="216" t="s">
        <v>147</v>
      </c>
      <c r="L227" s="46"/>
      <c r="M227" s="221" t="s">
        <v>19</v>
      </c>
      <c r="N227" s="222" t="s">
        <v>41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209</v>
      </c>
      <c r="AT227" s="225" t="s">
        <v>143</v>
      </c>
      <c r="AU227" s="225" t="s">
        <v>83</v>
      </c>
      <c r="AY227" s="19" t="s">
        <v>140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83</v>
      </c>
      <c r="BK227" s="226">
        <f>ROUND(I227*H227,2)</f>
        <v>0</v>
      </c>
      <c r="BL227" s="19" t="s">
        <v>209</v>
      </c>
      <c r="BM227" s="225" t="s">
        <v>1109</v>
      </c>
    </row>
    <row r="228" s="2" customFormat="1">
      <c r="A228" s="40"/>
      <c r="B228" s="41"/>
      <c r="C228" s="42"/>
      <c r="D228" s="227" t="s">
        <v>150</v>
      </c>
      <c r="E228" s="42"/>
      <c r="F228" s="228" t="s">
        <v>1110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150</v>
      </c>
      <c r="AU228" s="19" t="s">
        <v>83</v>
      </c>
    </row>
    <row r="229" s="12" customFormat="1" ht="22.8" customHeight="1">
      <c r="A229" s="12"/>
      <c r="B229" s="198"/>
      <c r="C229" s="199"/>
      <c r="D229" s="200" t="s">
        <v>68</v>
      </c>
      <c r="E229" s="212" t="s">
        <v>284</v>
      </c>
      <c r="F229" s="212" t="s">
        <v>285</v>
      </c>
      <c r="G229" s="199"/>
      <c r="H229" s="199"/>
      <c r="I229" s="202"/>
      <c r="J229" s="213">
        <f>BK229</f>
        <v>0</v>
      </c>
      <c r="K229" s="199"/>
      <c r="L229" s="204"/>
      <c r="M229" s="205"/>
      <c r="N229" s="206"/>
      <c r="O229" s="206"/>
      <c r="P229" s="207">
        <f>SUM(P230:P241)</f>
        <v>0</v>
      </c>
      <c r="Q229" s="206"/>
      <c r="R229" s="207">
        <f>SUM(R230:R241)</f>
        <v>0.015587140000000003</v>
      </c>
      <c r="S229" s="206"/>
      <c r="T229" s="208">
        <f>SUM(T230:T241)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9" t="s">
        <v>83</v>
      </c>
      <c r="AT229" s="210" t="s">
        <v>68</v>
      </c>
      <c r="AU229" s="210" t="s">
        <v>77</v>
      </c>
      <c r="AY229" s="209" t="s">
        <v>140</v>
      </c>
      <c r="BK229" s="211">
        <f>SUM(BK230:BK241)</f>
        <v>0</v>
      </c>
    </row>
    <row r="230" s="2" customFormat="1" ht="16.5" customHeight="1">
      <c r="A230" s="40"/>
      <c r="B230" s="41"/>
      <c r="C230" s="214" t="s">
        <v>673</v>
      </c>
      <c r="D230" s="214" t="s">
        <v>143</v>
      </c>
      <c r="E230" s="215" t="s">
        <v>1111</v>
      </c>
      <c r="F230" s="216" t="s">
        <v>1112</v>
      </c>
      <c r="G230" s="217" t="s">
        <v>185</v>
      </c>
      <c r="H230" s="218">
        <v>1.734</v>
      </c>
      <c r="I230" s="219"/>
      <c r="J230" s="220">
        <f>ROUND(I230*H230,2)</f>
        <v>0</v>
      </c>
      <c r="K230" s="216" t="s">
        <v>147</v>
      </c>
      <c r="L230" s="46"/>
      <c r="M230" s="221" t="s">
        <v>19</v>
      </c>
      <c r="N230" s="222" t="s">
        <v>41</v>
      </c>
      <c r="O230" s="86"/>
      <c r="P230" s="223">
        <f>O230*H230</f>
        <v>0</v>
      </c>
      <c r="Q230" s="223">
        <v>0.00016000000000000001</v>
      </c>
      <c r="R230" s="223">
        <f>Q230*H230</f>
        <v>0.00027744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209</v>
      </c>
      <c r="AT230" s="225" t="s">
        <v>143</v>
      </c>
      <c r="AU230" s="225" t="s">
        <v>83</v>
      </c>
      <c r="AY230" s="19" t="s">
        <v>140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83</v>
      </c>
      <c r="BK230" s="226">
        <f>ROUND(I230*H230,2)</f>
        <v>0</v>
      </c>
      <c r="BL230" s="19" t="s">
        <v>209</v>
      </c>
      <c r="BM230" s="225" t="s">
        <v>1113</v>
      </c>
    </row>
    <row r="231" s="2" customFormat="1">
      <c r="A231" s="40"/>
      <c r="B231" s="41"/>
      <c r="C231" s="42"/>
      <c r="D231" s="227" t="s">
        <v>150</v>
      </c>
      <c r="E231" s="42"/>
      <c r="F231" s="228" t="s">
        <v>1114</v>
      </c>
      <c r="G231" s="42"/>
      <c r="H231" s="42"/>
      <c r="I231" s="229"/>
      <c r="J231" s="42"/>
      <c r="K231" s="42"/>
      <c r="L231" s="46"/>
      <c r="M231" s="230"/>
      <c r="N231" s="231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150</v>
      </c>
      <c r="AU231" s="19" t="s">
        <v>83</v>
      </c>
    </row>
    <row r="232" s="13" customFormat="1">
      <c r="A232" s="13"/>
      <c r="B232" s="232"/>
      <c r="C232" s="233"/>
      <c r="D232" s="234" t="s">
        <v>152</v>
      </c>
      <c r="E232" s="235" t="s">
        <v>19</v>
      </c>
      <c r="F232" s="236" t="s">
        <v>1115</v>
      </c>
      <c r="G232" s="233"/>
      <c r="H232" s="237">
        <v>1.734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152</v>
      </c>
      <c r="AU232" s="243" t="s">
        <v>83</v>
      </c>
      <c r="AV232" s="13" t="s">
        <v>83</v>
      </c>
      <c r="AW232" s="13" t="s">
        <v>31</v>
      </c>
      <c r="AX232" s="13" t="s">
        <v>77</v>
      </c>
      <c r="AY232" s="243" t="s">
        <v>140</v>
      </c>
    </row>
    <row r="233" s="2" customFormat="1" ht="16.5" customHeight="1">
      <c r="A233" s="40"/>
      <c r="B233" s="41"/>
      <c r="C233" s="214" t="s">
        <v>678</v>
      </c>
      <c r="D233" s="214" t="s">
        <v>143</v>
      </c>
      <c r="E233" s="215" t="s">
        <v>1116</v>
      </c>
      <c r="F233" s="216" t="s">
        <v>1117</v>
      </c>
      <c r="G233" s="217" t="s">
        <v>185</v>
      </c>
      <c r="H233" s="218">
        <v>18.571000000000002</v>
      </c>
      <c r="I233" s="219"/>
      <c r="J233" s="220">
        <f>ROUND(I233*H233,2)</f>
        <v>0</v>
      </c>
      <c r="K233" s="216" t="s">
        <v>147</v>
      </c>
      <c r="L233" s="46"/>
      <c r="M233" s="221" t="s">
        <v>19</v>
      </c>
      <c r="N233" s="222" t="s">
        <v>41</v>
      </c>
      <c r="O233" s="86"/>
      <c r="P233" s="223">
        <f>O233*H233</f>
        <v>0</v>
      </c>
      <c r="Q233" s="223">
        <v>0.00069999999999999999</v>
      </c>
      <c r="R233" s="223">
        <f>Q233*H233</f>
        <v>0.012999700000000001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209</v>
      </c>
      <c r="AT233" s="225" t="s">
        <v>143</v>
      </c>
      <c r="AU233" s="225" t="s">
        <v>83</v>
      </c>
      <c r="AY233" s="19" t="s">
        <v>140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83</v>
      </c>
      <c r="BK233" s="226">
        <f>ROUND(I233*H233,2)</f>
        <v>0</v>
      </c>
      <c r="BL233" s="19" t="s">
        <v>209</v>
      </c>
      <c r="BM233" s="225" t="s">
        <v>1118</v>
      </c>
    </row>
    <row r="234" s="2" customFormat="1">
      <c r="A234" s="40"/>
      <c r="B234" s="41"/>
      <c r="C234" s="42"/>
      <c r="D234" s="227" t="s">
        <v>150</v>
      </c>
      <c r="E234" s="42"/>
      <c r="F234" s="228" t="s">
        <v>1119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150</v>
      </c>
      <c r="AU234" s="19" t="s">
        <v>83</v>
      </c>
    </row>
    <row r="235" s="13" customFormat="1">
      <c r="A235" s="13"/>
      <c r="B235" s="232"/>
      <c r="C235" s="233"/>
      <c r="D235" s="234" t="s">
        <v>152</v>
      </c>
      <c r="E235" s="235" t="s">
        <v>19</v>
      </c>
      <c r="F235" s="236" t="s">
        <v>1120</v>
      </c>
      <c r="G235" s="233"/>
      <c r="H235" s="237">
        <v>18.571000000000002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152</v>
      </c>
      <c r="AU235" s="243" t="s">
        <v>83</v>
      </c>
      <c r="AV235" s="13" t="s">
        <v>83</v>
      </c>
      <c r="AW235" s="13" t="s">
        <v>31</v>
      </c>
      <c r="AX235" s="13" t="s">
        <v>77</v>
      </c>
      <c r="AY235" s="243" t="s">
        <v>140</v>
      </c>
    </row>
    <row r="236" s="2" customFormat="1" ht="21.75" customHeight="1">
      <c r="A236" s="40"/>
      <c r="B236" s="41"/>
      <c r="C236" s="214" t="s">
        <v>683</v>
      </c>
      <c r="D236" s="214" t="s">
        <v>143</v>
      </c>
      <c r="E236" s="215" t="s">
        <v>1121</v>
      </c>
      <c r="F236" s="216" t="s">
        <v>1122</v>
      </c>
      <c r="G236" s="217" t="s">
        <v>281</v>
      </c>
      <c r="H236" s="218">
        <v>1</v>
      </c>
      <c r="I236" s="219"/>
      <c r="J236" s="220">
        <f>ROUND(I236*H236,2)</f>
        <v>0</v>
      </c>
      <c r="K236" s="216" t="s">
        <v>147</v>
      </c>
      <c r="L236" s="46"/>
      <c r="M236" s="221" t="s">
        <v>19</v>
      </c>
      <c r="N236" s="222" t="s">
        <v>41</v>
      </c>
      <c r="O236" s="86"/>
      <c r="P236" s="223">
        <f>O236*H236</f>
        <v>0</v>
      </c>
      <c r="Q236" s="223">
        <v>0.00044999999999999999</v>
      </c>
      <c r="R236" s="223">
        <f>Q236*H236</f>
        <v>0.00044999999999999999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209</v>
      </c>
      <c r="AT236" s="225" t="s">
        <v>143</v>
      </c>
      <c r="AU236" s="225" t="s">
        <v>83</v>
      </c>
      <c r="AY236" s="19" t="s">
        <v>140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83</v>
      </c>
      <c r="BK236" s="226">
        <f>ROUND(I236*H236,2)</f>
        <v>0</v>
      </c>
      <c r="BL236" s="19" t="s">
        <v>209</v>
      </c>
      <c r="BM236" s="225" t="s">
        <v>1123</v>
      </c>
    </row>
    <row r="237" s="2" customFormat="1">
      <c r="A237" s="40"/>
      <c r="B237" s="41"/>
      <c r="C237" s="42"/>
      <c r="D237" s="227" t="s">
        <v>150</v>
      </c>
      <c r="E237" s="42"/>
      <c r="F237" s="228" t="s">
        <v>1124</v>
      </c>
      <c r="G237" s="42"/>
      <c r="H237" s="42"/>
      <c r="I237" s="229"/>
      <c r="J237" s="42"/>
      <c r="K237" s="42"/>
      <c r="L237" s="46"/>
      <c r="M237" s="230"/>
      <c r="N237" s="231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150</v>
      </c>
      <c r="AU237" s="19" t="s">
        <v>83</v>
      </c>
    </row>
    <row r="238" s="2" customFormat="1" ht="21.75" customHeight="1">
      <c r="A238" s="40"/>
      <c r="B238" s="41"/>
      <c r="C238" s="214" t="s">
        <v>688</v>
      </c>
      <c r="D238" s="214" t="s">
        <v>143</v>
      </c>
      <c r="E238" s="215" t="s">
        <v>1125</v>
      </c>
      <c r="F238" s="216" t="s">
        <v>1126</v>
      </c>
      <c r="G238" s="217" t="s">
        <v>281</v>
      </c>
      <c r="H238" s="218">
        <v>2</v>
      </c>
      <c r="I238" s="219"/>
      <c r="J238" s="220">
        <f>ROUND(I238*H238,2)</f>
        <v>0</v>
      </c>
      <c r="K238" s="216" t="s">
        <v>147</v>
      </c>
      <c r="L238" s="46"/>
      <c r="M238" s="221" t="s">
        <v>19</v>
      </c>
      <c r="N238" s="222" t="s">
        <v>41</v>
      </c>
      <c r="O238" s="86"/>
      <c r="P238" s="223">
        <f>O238*H238</f>
        <v>0</v>
      </c>
      <c r="Q238" s="223">
        <v>0.00093000000000000005</v>
      </c>
      <c r="R238" s="223">
        <f>Q238*H238</f>
        <v>0.0018600000000000001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209</v>
      </c>
      <c r="AT238" s="225" t="s">
        <v>143</v>
      </c>
      <c r="AU238" s="225" t="s">
        <v>83</v>
      </c>
      <c r="AY238" s="19" t="s">
        <v>140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9" t="s">
        <v>83</v>
      </c>
      <c r="BK238" s="226">
        <f>ROUND(I238*H238,2)</f>
        <v>0</v>
      </c>
      <c r="BL238" s="19" t="s">
        <v>209</v>
      </c>
      <c r="BM238" s="225" t="s">
        <v>1127</v>
      </c>
    </row>
    <row r="239" s="2" customFormat="1">
      <c r="A239" s="40"/>
      <c r="B239" s="41"/>
      <c r="C239" s="42"/>
      <c r="D239" s="227" t="s">
        <v>150</v>
      </c>
      <c r="E239" s="42"/>
      <c r="F239" s="228" t="s">
        <v>1128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150</v>
      </c>
      <c r="AU239" s="19" t="s">
        <v>83</v>
      </c>
    </row>
    <row r="240" s="2" customFormat="1" ht="24.15" customHeight="1">
      <c r="A240" s="40"/>
      <c r="B240" s="41"/>
      <c r="C240" s="214" t="s">
        <v>697</v>
      </c>
      <c r="D240" s="214" t="s">
        <v>143</v>
      </c>
      <c r="E240" s="215" t="s">
        <v>1129</v>
      </c>
      <c r="F240" s="216" t="s">
        <v>1130</v>
      </c>
      <c r="G240" s="217" t="s">
        <v>244</v>
      </c>
      <c r="H240" s="218">
        <v>0.016</v>
      </c>
      <c r="I240" s="219"/>
      <c r="J240" s="220">
        <f>ROUND(I240*H240,2)</f>
        <v>0</v>
      </c>
      <c r="K240" s="216" t="s">
        <v>147</v>
      </c>
      <c r="L240" s="46"/>
      <c r="M240" s="221" t="s">
        <v>19</v>
      </c>
      <c r="N240" s="222" t="s">
        <v>41</v>
      </c>
      <c r="O240" s="86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209</v>
      </c>
      <c r="AT240" s="225" t="s">
        <v>143</v>
      </c>
      <c r="AU240" s="225" t="s">
        <v>83</v>
      </c>
      <c r="AY240" s="19" t="s">
        <v>140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83</v>
      </c>
      <c r="BK240" s="226">
        <f>ROUND(I240*H240,2)</f>
        <v>0</v>
      </c>
      <c r="BL240" s="19" t="s">
        <v>209</v>
      </c>
      <c r="BM240" s="225" t="s">
        <v>1131</v>
      </c>
    </row>
    <row r="241" s="2" customFormat="1">
      <c r="A241" s="40"/>
      <c r="B241" s="41"/>
      <c r="C241" s="42"/>
      <c r="D241" s="227" t="s">
        <v>150</v>
      </c>
      <c r="E241" s="42"/>
      <c r="F241" s="228" t="s">
        <v>1132</v>
      </c>
      <c r="G241" s="42"/>
      <c r="H241" s="42"/>
      <c r="I241" s="229"/>
      <c r="J241" s="42"/>
      <c r="K241" s="42"/>
      <c r="L241" s="46"/>
      <c r="M241" s="230"/>
      <c r="N241" s="231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150</v>
      </c>
      <c r="AU241" s="19" t="s">
        <v>83</v>
      </c>
    </row>
    <row r="242" s="12" customFormat="1" ht="22.8" customHeight="1">
      <c r="A242" s="12"/>
      <c r="B242" s="198"/>
      <c r="C242" s="199"/>
      <c r="D242" s="200" t="s">
        <v>68</v>
      </c>
      <c r="E242" s="212" t="s">
        <v>292</v>
      </c>
      <c r="F242" s="212" t="s">
        <v>293</v>
      </c>
      <c r="G242" s="199"/>
      <c r="H242" s="199"/>
      <c r="I242" s="202"/>
      <c r="J242" s="213">
        <f>BK242</f>
        <v>0</v>
      </c>
      <c r="K242" s="199"/>
      <c r="L242" s="204"/>
      <c r="M242" s="205"/>
      <c r="N242" s="206"/>
      <c r="O242" s="206"/>
      <c r="P242" s="207">
        <f>SUM(P243:P271)</f>
        <v>0</v>
      </c>
      <c r="Q242" s="206"/>
      <c r="R242" s="207">
        <f>SUM(R243:R271)</f>
        <v>0.079969999999999986</v>
      </c>
      <c r="S242" s="206"/>
      <c r="T242" s="208">
        <f>SUM(T243:T271)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9" t="s">
        <v>83</v>
      </c>
      <c r="AT242" s="210" t="s">
        <v>68</v>
      </c>
      <c r="AU242" s="210" t="s">
        <v>77</v>
      </c>
      <c r="AY242" s="209" t="s">
        <v>140</v>
      </c>
      <c r="BK242" s="211">
        <f>SUM(BK243:BK271)</f>
        <v>0</v>
      </c>
    </row>
    <row r="243" s="2" customFormat="1" ht="21.75" customHeight="1">
      <c r="A243" s="40"/>
      <c r="B243" s="41"/>
      <c r="C243" s="214" t="s">
        <v>704</v>
      </c>
      <c r="D243" s="214" t="s">
        <v>143</v>
      </c>
      <c r="E243" s="215" t="s">
        <v>1133</v>
      </c>
      <c r="F243" s="216" t="s">
        <v>1134</v>
      </c>
      <c r="G243" s="217" t="s">
        <v>297</v>
      </c>
      <c r="H243" s="218">
        <v>1</v>
      </c>
      <c r="I243" s="219"/>
      <c r="J243" s="220">
        <f>ROUND(I243*H243,2)</f>
        <v>0</v>
      </c>
      <c r="K243" s="216" t="s">
        <v>147</v>
      </c>
      <c r="L243" s="46"/>
      <c r="M243" s="221" t="s">
        <v>19</v>
      </c>
      <c r="N243" s="222" t="s">
        <v>41</v>
      </c>
      <c r="O243" s="86"/>
      <c r="P243" s="223">
        <f>O243*H243</f>
        <v>0</v>
      </c>
      <c r="Q243" s="223">
        <v>0.015259999999999999</v>
      </c>
      <c r="R243" s="223">
        <f>Q243*H243</f>
        <v>0.015259999999999999</v>
      </c>
      <c r="S243" s="223">
        <v>0</v>
      </c>
      <c r="T243" s="22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209</v>
      </c>
      <c r="AT243" s="225" t="s">
        <v>143</v>
      </c>
      <c r="AU243" s="225" t="s">
        <v>83</v>
      </c>
      <c r="AY243" s="19" t="s">
        <v>140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83</v>
      </c>
      <c r="BK243" s="226">
        <f>ROUND(I243*H243,2)</f>
        <v>0</v>
      </c>
      <c r="BL243" s="19" t="s">
        <v>209</v>
      </c>
      <c r="BM243" s="225" t="s">
        <v>1135</v>
      </c>
    </row>
    <row r="244" s="2" customFormat="1">
      <c r="A244" s="40"/>
      <c r="B244" s="41"/>
      <c r="C244" s="42"/>
      <c r="D244" s="227" t="s">
        <v>150</v>
      </c>
      <c r="E244" s="42"/>
      <c r="F244" s="228" t="s">
        <v>1136</v>
      </c>
      <c r="G244" s="42"/>
      <c r="H244" s="42"/>
      <c r="I244" s="229"/>
      <c r="J244" s="42"/>
      <c r="K244" s="42"/>
      <c r="L244" s="46"/>
      <c r="M244" s="230"/>
      <c r="N244" s="231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150</v>
      </c>
      <c r="AU244" s="19" t="s">
        <v>83</v>
      </c>
    </row>
    <row r="245" s="2" customFormat="1" ht="24.15" customHeight="1">
      <c r="A245" s="40"/>
      <c r="B245" s="41"/>
      <c r="C245" s="214" t="s">
        <v>709</v>
      </c>
      <c r="D245" s="214" t="s">
        <v>143</v>
      </c>
      <c r="E245" s="215" t="s">
        <v>1137</v>
      </c>
      <c r="F245" s="216" t="s">
        <v>1138</v>
      </c>
      <c r="G245" s="217" t="s">
        <v>297</v>
      </c>
      <c r="H245" s="218">
        <v>1</v>
      </c>
      <c r="I245" s="219"/>
      <c r="J245" s="220">
        <f>ROUND(I245*H245,2)</f>
        <v>0</v>
      </c>
      <c r="K245" s="216" t="s">
        <v>147</v>
      </c>
      <c r="L245" s="46"/>
      <c r="M245" s="221" t="s">
        <v>19</v>
      </c>
      <c r="N245" s="222" t="s">
        <v>41</v>
      </c>
      <c r="O245" s="86"/>
      <c r="P245" s="223">
        <f>O245*H245</f>
        <v>0</v>
      </c>
      <c r="Q245" s="223">
        <v>0.015469999999999999</v>
      </c>
      <c r="R245" s="223">
        <f>Q245*H245</f>
        <v>0.015469999999999999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209</v>
      </c>
      <c r="AT245" s="225" t="s">
        <v>143</v>
      </c>
      <c r="AU245" s="225" t="s">
        <v>83</v>
      </c>
      <c r="AY245" s="19" t="s">
        <v>140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83</v>
      </c>
      <c r="BK245" s="226">
        <f>ROUND(I245*H245,2)</f>
        <v>0</v>
      </c>
      <c r="BL245" s="19" t="s">
        <v>209</v>
      </c>
      <c r="BM245" s="225" t="s">
        <v>1139</v>
      </c>
    </row>
    <row r="246" s="2" customFormat="1">
      <c r="A246" s="40"/>
      <c r="B246" s="41"/>
      <c r="C246" s="42"/>
      <c r="D246" s="227" t="s">
        <v>150</v>
      </c>
      <c r="E246" s="42"/>
      <c r="F246" s="228" t="s">
        <v>1140</v>
      </c>
      <c r="G246" s="42"/>
      <c r="H246" s="42"/>
      <c r="I246" s="229"/>
      <c r="J246" s="42"/>
      <c r="K246" s="42"/>
      <c r="L246" s="46"/>
      <c r="M246" s="230"/>
      <c r="N246" s="231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150</v>
      </c>
      <c r="AU246" s="19" t="s">
        <v>83</v>
      </c>
    </row>
    <row r="247" s="2" customFormat="1" ht="16.5" customHeight="1">
      <c r="A247" s="40"/>
      <c r="B247" s="41"/>
      <c r="C247" s="214" t="s">
        <v>715</v>
      </c>
      <c r="D247" s="214" t="s">
        <v>143</v>
      </c>
      <c r="E247" s="215" t="s">
        <v>1141</v>
      </c>
      <c r="F247" s="216" t="s">
        <v>1142</v>
      </c>
      <c r="G247" s="217" t="s">
        <v>297</v>
      </c>
      <c r="H247" s="218">
        <v>1</v>
      </c>
      <c r="I247" s="219"/>
      <c r="J247" s="220">
        <f>ROUND(I247*H247,2)</f>
        <v>0</v>
      </c>
      <c r="K247" s="216" t="s">
        <v>147</v>
      </c>
      <c r="L247" s="46"/>
      <c r="M247" s="221" t="s">
        <v>19</v>
      </c>
      <c r="N247" s="222" t="s">
        <v>41</v>
      </c>
      <c r="O247" s="86"/>
      <c r="P247" s="223">
        <f>O247*H247</f>
        <v>0</v>
      </c>
      <c r="Q247" s="223">
        <v>0.014970000000000001</v>
      </c>
      <c r="R247" s="223">
        <f>Q247*H247</f>
        <v>0.014970000000000001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209</v>
      </c>
      <c r="AT247" s="225" t="s">
        <v>143</v>
      </c>
      <c r="AU247" s="225" t="s">
        <v>83</v>
      </c>
      <c r="AY247" s="19" t="s">
        <v>140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83</v>
      </c>
      <c r="BK247" s="226">
        <f>ROUND(I247*H247,2)</f>
        <v>0</v>
      </c>
      <c r="BL247" s="19" t="s">
        <v>209</v>
      </c>
      <c r="BM247" s="225" t="s">
        <v>1143</v>
      </c>
    </row>
    <row r="248" s="2" customFormat="1">
      <c r="A248" s="40"/>
      <c r="B248" s="41"/>
      <c r="C248" s="42"/>
      <c r="D248" s="227" t="s">
        <v>150</v>
      </c>
      <c r="E248" s="42"/>
      <c r="F248" s="228" t="s">
        <v>1144</v>
      </c>
      <c r="G248" s="42"/>
      <c r="H248" s="42"/>
      <c r="I248" s="229"/>
      <c r="J248" s="42"/>
      <c r="K248" s="42"/>
      <c r="L248" s="46"/>
      <c r="M248" s="230"/>
      <c r="N248" s="231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150</v>
      </c>
      <c r="AU248" s="19" t="s">
        <v>83</v>
      </c>
    </row>
    <row r="249" s="2" customFormat="1" ht="24.15" customHeight="1">
      <c r="A249" s="40"/>
      <c r="B249" s="41"/>
      <c r="C249" s="214" t="s">
        <v>720</v>
      </c>
      <c r="D249" s="214" t="s">
        <v>143</v>
      </c>
      <c r="E249" s="215" t="s">
        <v>1145</v>
      </c>
      <c r="F249" s="216" t="s">
        <v>1146</v>
      </c>
      <c r="G249" s="217" t="s">
        <v>297</v>
      </c>
      <c r="H249" s="218">
        <v>1</v>
      </c>
      <c r="I249" s="219"/>
      <c r="J249" s="220">
        <f>ROUND(I249*H249,2)</f>
        <v>0</v>
      </c>
      <c r="K249" s="216" t="s">
        <v>147</v>
      </c>
      <c r="L249" s="46"/>
      <c r="M249" s="221" t="s">
        <v>19</v>
      </c>
      <c r="N249" s="222" t="s">
        <v>41</v>
      </c>
      <c r="O249" s="86"/>
      <c r="P249" s="223">
        <f>O249*H249</f>
        <v>0</v>
      </c>
      <c r="Q249" s="223">
        <v>0.0201</v>
      </c>
      <c r="R249" s="223">
        <f>Q249*H249</f>
        <v>0.0201</v>
      </c>
      <c r="S249" s="223">
        <v>0</v>
      </c>
      <c r="T249" s="22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209</v>
      </c>
      <c r="AT249" s="225" t="s">
        <v>143</v>
      </c>
      <c r="AU249" s="225" t="s">
        <v>83</v>
      </c>
      <c r="AY249" s="19" t="s">
        <v>140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83</v>
      </c>
      <c r="BK249" s="226">
        <f>ROUND(I249*H249,2)</f>
        <v>0</v>
      </c>
      <c r="BL249" s="19" t="s">
        <v>209</v>
      </c>
      <c r="BM249" s="225" t="s">
        <v>1147</v>
      </c>
    </row>
    <row r="250" s="2" customFormat="1">
      <c r="A250" s="40"/>
      <c r="B250" s="41"/>
      <c r="C250" s="42"/>
      <c r="D250" s="227" t="s">
        <v>150</v>
      </c>
      <c r="E250" s="42"/>
      <c r="F250" s="228" t="s">
        <v>1148</v>
      </c>
      <c r="G250" s="42"/>
      <c r="H250" s="42"/>
      <c r="I250" s="229"/>
      <c r="J250" s="42"/>
      <c r="K250" s="42"/>
      <c r="L250" s="46"/>
      <c r="M250" s="230"/>
      <c r="N250" s="231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150</v>
      </c>
      <c r="AU250" s="19" t="s">
        <v>83</v>
      </c>
    </row>
    <row r="251" s="2" customFormat="1" ht="24.15" customHeight="1">
      <c r="A251" s="40"/>
      <c r="B251" s="41"/>
      <c r="C251" s="214" t="s">
        <v>725</v>
      </c>
      <c r="D251" s="214" t="s">
        <v>143</v>
      </c>
      <c r="E251" s="215" t="s">
        <v>1149</v>
      </c>
      <c r="F251" s="216" t="s">
        <v>1150</v>
      </c>
      <c r="G251" s="217" t="s">
        <v>297</v>
      </c>
      <c r="H251" s="218">
        <v>1</v>
      </c>
      <c r="I251" s="219"/>
      <c r="J251" s="220">
        <f>ROUND(I251*H251,2)</f>
        <v>0</v>
      </c>
      <c r="K251" s="216" t="s">
        <v>147</v>
      </c>
      <c r="L251" s="46"/>
      <c r="M251" s="221" t="s">
        <v>19</v>
      </c>
      <c r="N251" s="222" t="s">
        <v>41</v>
      </c>
      <c r="O251" s="86"/>
      <c r="P251" s="223">
        <f>O251*H251</f>
        <v>0</v>
      </c>
      <c r="Q251" s="223">
        <v>0.0050600000000000003</v>
      </c>
      <c r="R251" s="223">
        <f>Q251*H251</f>
        <v>0.0050600000000000003</v>
      </c>
      <c r="S251" s="223">
        <v>0</v>
      </c>
      <c r="T251" s="22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209</v>
      </c>
      <c r="AT251" s="225" t="s">
        <v>143</v>
      </c>
      <c r="AU251" s="225" t="s">
        <v>83</v>
      </c>
      <c r="AY251" s="19" t="s">
        <v>140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83</v>
      </c>
      <c r="BK251" s="226">
        <f>ROUND(I251*H251,2)</f>
        <v>0</v>
      </c>
      <c r="BL251" s="19" t="s">
        <v>209</v>
      </c>
      <c r="BM251" s="225" t="s">
        <v>1151</v>
      </c>
    </row>
    <row r="252" s="2" customFormat="1">
      <c r="A252" s="40"/>
      <c r="B252" s="41"/>
      <c r="C252" s="42"/>
      <c r="D252" s="227" t="s">
        <v>150</v>
      </c>
      <c r="E252" s="42"/>
      <c r="F252" s="228" t="s">
        <v>1152</v>
      </c>
      <c r="G252" s="42"/>
      <c r="H252" s="42"/>
      <c r="I252" s="229"/>
      <c r="J252" s="42"/>
      <c r="K252" s="42"/>
      <c r="L252" s="46"/>
      <c r="M252" s="230"/>
      <c r="N252" s="231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150</v>
      </c>
      <c r="AU252" s="19" t="s">
        <v>83</v>
      </c>
    </row>
    <row r="253" s="2" customFormat="1" ht="16.5" customHeight="1">
      <c r="A253" s="40"/>
      <c r="B253" s="41"/>
      <c r="C253" s="214" t="s">
        <v>732</v>
      </c>
      <c r="D253" s="214" t="s">
        <v>143</v>
      </c>
      <c r="E253" s="215" t="s">
        <v>1153</v>
      </c>
      <c r="F253" s="216" t="s">
        <v>1154</v>
      </c>
      <c r="G253" s="217" t="s">
        <v>297</v>
      </c>
      <c r="H253" s="218">
        <v>3</v>
      </c>
      <c r="I253" s="219"/>
      <c r="J253" s="220">
        <f>ROUND(I253*H253,2)</f>
        <v>0</v>
      </c>
      <c r="K253" s="216" t="s">
        <v>147</v>
      </c>
      <c r="L253" s="46"/>
      <c r="M253" s="221" t="s">
        <v>19</v>
      </c>
      <c r="N253" s="222" t="s">
        <v>41</v>
      </c>
      <c r="O253" s="86"/>
      <c r="P253" s="223">
        <f>O253*H253</f>
        <v>0</v>
      </c>
      <c r="Q253" s="223">
        <v>0.00024000000000000001</v>
      </c>
      <c r="R253" s="223">
        <f>Q253*H253</f>
        <v>0.00072000000000000005</v>
      </c>
      <c r="S253" s="223">
        <v>0</v>
      </c>
      <c r="T253" s="224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209</v>
      </c>
      <c r="AT253" s="225" t="s">
        <v>143</v>
      </c>
      <c r="AU253" s="225" t="s">
        <v>83</v>
      </c>
      <c r="AY253" s="19" t="s">
        <v>140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83</v>
      </c>
      <c r="BK253" s="226">
        <f>ROUND(I253*H253,2)</f>
        <v>0</v>
      </c>
      <c r="BL253" s="19" t="s">
        <v>209</v>
      </c>
      <c r="BM253" s="225" t="s">
        <v>1155</v>
      </c>
    </row>
    <row r="254" s="2" customFormat="1">
      <c r="A254" s="40"/>
      <c r="B254" s="41"/>
      <c r="C254" s="42"/>
      <c r="D254" s="227" t="s">
        <v>150</v>
      </c>
      <c r="E254" s="42"/>
      <c r="F254" s="228" t="s">
        <v>1156</v>
      </c>
      <c r="G254" s="42"/>
      <c r="H254" s="42"/>
      <c r="I254" s="229"/>
      <c r="J254" s="42"/>
      <c r="K254" s="42"/>
      <c r="L254" s="46"/>
      <c r="M254" s="230"/>
      <c r="N254" s="231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150</v>
      </c>
      <c r="AU254" s="19" t="s">
        <v>83</v>
      </c>
    </row>
    <row r="255" s="13" customFormat="1">
      <c r="A255" s="13"/>
      <c r="B255" s="232"/>
      <c r="C255" s="233"/>
      <c r="D255" s="234" t="s">
        <v>152</v>
      </c>
      <c r="E255" s="235" t="s">
        <v>19</v>
      </c>
      <c r="F255" s="236" t="s">
        <v>1157</v>
      </c>
      <c r="G255" s="233"/>
      <c r="H255" s="237">
        <v>2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152</v>
      </c>
      <c r="AU255" s="243" t="s">
        <v>83</v>
      </c>
      <c r="AV255" s="13" t="s">
        <v>83</v>
      </c>
      <c r="AW255" s="13" t="s">
        <v>31</v>
      </c>
      <c r="AX255" s="13" t="s">
        <v>69</v>
      </c>
      <c r="AY255" s="243" t="s">
        <v>140</v>
      </c>
    </row>
    <row r="256" s="13" customFormat="1">
      <c r="A256" s="13"/>
      <c r="B256" s="232"/>
      <c r="C256" s="233"/>
      <c r="D256" s="234" t="s">
        <v>152</v>
      </c>
      <c r="E256" s="235" t="s">
        <v>19</v>
      </c>
      <c r="F256" s="236" t="s">
        <v>1158</v>
      </c>
      <c r="G256" s="233"/>
      <c r="H256" s="237">
        <v>1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152</v>
      </c>
      <c r="AU256" s="243" t="s">
        <v>83</v>
      </c>
      <c r="AV256" s="13" t="s">
        <v>83</v>
      </c>
      <c r="AW256" s="13" t="s">
        <v>31</v>
      </c>
      <c r="AX256" s="13" t="s">
        <v>69</v>
      </c>
      <c r="AY256" s="243" t="s">
        <v>140</v>
      </c>
    </row>
    <row r="257" s="14" customFormat="1">
      <c r="A257" s="14"/>
      <c r="B257" s="244"/>
      <c r="C257" s="245"/>
      <c r="D257" s="234" t="s">
        <v>152</v>
      </c>
      <c r="E257" s="246" t="s">
        <v>19</v>
      </c>
      <c r="F257" s="247" t="s">
        <v>169</v>
      </c>
      <c r="G257" s="245"/>
      <c r="H257" s="248">
        <v>3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152</v>
      </c>
      <c r="AU257" s="254" t="s">
        <v>83</v>
      </c>
      <c r="AV257" s="14" t="s">
        <v>148</v>
      </c>
      <c r="AW257" s="14" t="s">
        <v>31</v>
      </c>
      <c r="AX257" s="14" t="s">
        <v>77</v>
      </c>
      <c r="AY257" s="254" t="s">
        <v>140</v>
      </c>
    </row>
    <row r="258" s="2" customFormat="1" ht="16.5" customHeight="1">
      <c r="A258" s="40"/>
      <c r="B258" s="41"/>
      <c r="C258" s="214" t="s">
        <v>740</v>
      </c>
      <c r="D258" s="214" t="s">
        <v>143</v>
      </c>
      <c r="E258" s="215" t="s">
        <v>1159</v>
      </c>
      <c r="F258" s="216" t="s">
        <v>1160</v>
      </c>
      <c r="G258" s="217" t="s">
        <v>281</v>
      </c>
      <c r="H258" s="218">
        <v>4</v>
      </c>
      <c r="I258" s="219"/>
      <c r="J258" s="220">
        <f>ROUND(I258*H258,2)</f>
        <v>0</v>
      </c>
      <c r="K258" s="216" t="s">
        <v>147</v>
      </c>
      <c r="L258" s="46"/>
      <c r="M258" s="221" t="s">
        <v>19</v>
      </c>
      <c r="N258" s="222" t="s">
        <v>41</v>
      </c>
      <c r="O258" s="86"/>
      <c r="P258" s="223">
        <f>O258*H258</f>
        <v>0</v>
      </c>
      <c r="Q258" s="223">
        <v>0.00059000000000000003</v>
      </c>
      <c r="R258" s="223">
        <f>Q258*H258</f>
        <v>0.0023600000000000001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209</v>
      </c>
      <c r="AT258" s="225" t="s">
        <v>143</v>
      </c>
      <c r="AU258" s="225" t="s">
        <v>83</v>
      </c>
      <c r="AY258" s="19" t="s">
        <v>140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83</v>
      </c>
      <c r="BK258" s="226">
        <f>ROUND(I258*H258,2)</f>
        <v>0</v>
      </c>
      <c r="BL258" s="19" t="s">
        <v>209</v>
      </c>
      <c r="BM258" s="225" t="s">
        <v>1161</v>
      </c>
    </row>
    <row r="259" s="2" customFormat="1">
      <c r="A259" s="40"/>
      <c r="B259" s="41"/>
      <c r="C259" s="42"/>
      <c r="D259" s="227" t="s">
        <v>150</v>
      </c>
      <c r="E259" s="42"/>
      <c r="F259" s="228" t="s">
        <v>1162</v>
      </c>
      <c r="G259" s="42"/>
      <c r="H259" s="42"/>
      <c r="I259" s="229"/>
      <c r="J259" s="42"/>
      <c r="K259" s="42"/>
      <c r="L259" s="46"/>
      <c r="M259" s="230"/>
      <c r="N259" s="231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150</v>
      </c>
      <c r="AU259" s="19" t="s">
        <v>83</v>
      </c>
    </row>
    <row r="260" s="13" customFormat="1">
      <c r="A260" s="13"/>
      <c r="B260" s="232"/>
      <c r="C260" s="233"/>
      <c r="D260" s="234" t="s">
        <v>152</v>
      </c>
      <c r="E260" s="235" t="s">
        <v>19</v>
      </c>
      <c r="F260" s="236" t="s">
        <v>1163</v>
      </c>
      <c r="G260" s="233"/>
      <c r="H260" s="237">
        <v>2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152</v>
      </c>
      <c r="AU260" s="243" t="s">
        <v>83</v>
      </c>
      <c r="AV260" s="13" t="s">
        <v>83</v>
      </c>
      <c r="AW260" s="13" t="s">
        <v>31</v>
      </c>
      <c r="AX260" s="13" t="s">
        <v>69</v>
      </c>
      <c r="AY260" s="243" t="s">
        <v>140</v>
      </c>
    </row>
    <row r="261" s="13" customFormat="1">
      <c r="A261" s="13"/>
      <c r="B261" s="232"/>
      <c r="C261" s="233"/>
      <c r="D261" s="234" t="s">
        <v>152</v>
      </c>
      <c r="E261" s="235" t="s">
        <v>19</v>
      </c>
      <c r="F261" s="236" t="s">
        <v>1164</v>
      </c>
      <c r="G261" s="233"/>
      <c r="H261" s="237">
        <v>1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152</v>
      </c>
      <c r="AU261" s="243" t="s">
        <v>83</v>
      </c>
      <c r="AV261" s="13" t="s">
        <v>83</v>
      </c>
      <c r="AW261" s="13" t="s">
        <v>31</v>
      </c>
      <c r="AX261" s="13" t="s">
        <v>69</v>
      </c>
      <c r="AY261" s="243" t="s">
        <v>140</v>
      </c>
    </row>
    <row r="262" s="13" customFormat="1">
      <c r="A262" s="13"/>
      <c r="B262" s="232"/>
      <c r="C262" s="233"/>
      <c r="D262" s="234" t="s">
        <v>152</v>
      </c>
      <c r="E262" s="235" t="s">
        <v>19</v>
      </c>
      <c r="F262" s="236" t="s">
        <v>1165</v>
      </c>
      <c r="G262" s="233"/>
      <c r="H262" s="237">
        <v>1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152</v>
      </c>
      <c r="AU262" s="243" t="s">
        <v>83</v>
      </c>
      <c r="AV262" s="13" t="s">
        <v>83</v>
      </c>
      <c r="AW262" s="13" t="s">
        <v>31</v>
      </c>
      <c r="AX262" s="13" t="s">
        <v>69</v>
      </c>
      <c r="AY262" s="243" t="s">
        <v>140</v>
      </c>
    </row>
    <row r="263" s="14" customFormat="1">
      <c r="A263" s="14"/>
      <c r="B263" s="244"/>
      <c r="C263" s="245"/>
      <c r="D263" s="234" t="s">
        <v>152</v>
      </c>
      <c r="E263" s="246" t="s">
        <v>19</v>
      </c>
      <c r="F263" s="247" t="s">
        <v>169</v>
      </c>
      <c r="G263" s="245"/>
      <c r="H263" s="248">
        <v>4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152</v>
      </c>
      <c r="AU263" s="254" t="s">
        <v>83</v>
      </c>
      <c r="AV263" s="14" t="s">
        <v>148</v>
      </c>
      <c r="AW263" s="14" t="s">
        <v>31</v>
      </c>
      <c r="AX263" s="14" t="s">
        <v>77</v>
      </c>
      <c r="AY263" s="254" t="s">
        <v>140</v>
      </c>
    </row>
    <row r="264" s="2" customFormat="1" ht="16.5" customHeight="1">
      <c r="A264" s="40"/>
      <c r="B264" s="41"/>
      <c r="C264" s="214" t="s">
        <v>745</v>
      </c>
      <c r="D264" s="214" t="s">
        <v>143</v>
      </c>
      <c r="E264" s="215" t="s">
        <v>1166</v>
      </c>
      <c r="F264" s="216" t="s">
        <v>1167</v>
      </c>
      <c r="G264" s="217" t="s">
        <v>297</v>
      </c>
      <c r="H264" s="218">
        <v>1</v>
      </c>
      <c r="I264" s="219"/>
      <c r="J264" s="220">
        <f>ROUND(I264*H264,2)</f>
        <v>0</v>
      </c>
      <c r="K264" s="216" t="s">
        <v>147</v>
      </c>
      <c r="L264" s="46"/>
      <c r="M264" s="221" t="s">
        <v>19</v>
      </c>
      <c r="N264" s="222" t="s">
        <v>41</v>
      </c>
      <c r="O264" s="86"/>
      <c r="P264" s="223">
        <f>O264*H264</f>
        <v>0</v>
      </c>
      <c r="Q264" s="223">
        <v>0.0020799999999999998</v>
      </c>
      <c r="R264" s="223">
        <f>Q264*H264</f>
        <v>0.0020799999999999998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209</v>
      </c>
      <c r="AT264" s="225" t="s">
        <v>143</v>
      </c>
      <c r="AU264" s="225" t="s">
        <v>83</v>
      </c>
      <c r="AY264" s="19" t="s">
        <v>140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83</v>
      </c>
      <c r="BK264" s="226">
        <f>ROUND(I264*H264,2)</f>
        <v>0</v>
      </c>
      <c r="BL264" s="19" t="s">
        <v>209</v>
      </c>
      <c r="BM264" s="225" t="s">
        <v>1168</v>
      </c>
    </row>
    <row r="265" s="2" customFormat="1">
      <c r="A265" s="40"/>
      <c r="B265" s="41"/>
      <c r="C265" s="42"/>
      <c r="D265" s="227" t="s">
        <v>150</v>
      </c>
      <c r="E265" s="42"/>
      <c r="F265" s="228" t="s">
        <v>1169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150</v>
      </c>
      <c r="AU265" s="19" t="s">
        <v>83</v>
      </c>
    </row>
    <row r="266" s="2" customFormat="1" ht="16.5" customHeight="1">
      <c r="A266" s="40"/>
      <c r="B266" s="41"/>
      <c r="C266" s="214" t="s">
        <v>750</v>
      </c>
      <c r="D266" s="214" t="s">
        <v>143</v>
      </c>
      <c r="E266" s="215" t="s">
        <v>1170</v>
      </c>
      <c r="F266" s="216" t="s">
        <v>1171</v>
      </c>
      <c r="G266" s="217" t="s">
        <v>297</v>
      </c>
      <c r="H266" s="218">
        <v>1</v>
      </c>
      <c r="I266" s="219"/>
      <c r="J266" s="220">
        <f>ROUND(I266*H266,2)</f>
        <v>0</v>
      </c>
      <c r="K266" s="216" t="s">
        <v>147</v>
      </c>
      <c r="L266" s="46"/>
      <c r="M266" s="221" t="s">
        <v>19</v>
      </c>
      <c r="N266" s="222" t="s">
        <v>41</v>
      </c>
      <c r="O266" s="86"/>
      <c r="P266" s="223">
        <f>O266*H266</f>
        <v>0</v>
      </c>
      <c r="Q266" s="223">
        <v>0.0018400000000000001</v>
      </c>
      <c r="R266" s="223">
        <f>Q266*H266</f>
        <v>0.0018400000000000001</v>
      </c>
      <c r="S266" s="223">
        <v>0</v>
      </c>
      <c r="T266" s="22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209</v>
      </c>
      <c r="AT266" s="225" t="s">
        <v>143</v>
      </c>
      <c r="AU266" s="225" t="s">
        <v>83</v>
      </c>
      <c r="AY266" s="19" t="s">
        <v>140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83</v>
      </c>
      <c r="BK266" s="226">
        <f>ROUND(I266*H266,2)</f>
        <v>0</v>
      </c>
      <c r="BL266" s="19" t="s">
        <v>209</v>
      </c>
      <c r="BM266" s="225" t="s">
        <v>1172</v>
      </c>
    </row>
    <row r="267" s="2" customFormat="1">
      <c r="A267" s="40"/>
      <c r="B267" s="41"/>
      <c r="C267" s="42"/>
      <c r="D267" s="227" t="s">
        <v>150</v>
      </c>
      <c r="E267" s="42"/>
      <c r="F267" s="228" t="s">
        <v>1173</v>
      </c>
      <c r="G267" s="42"/>
      <c r="H267" s="42"/>
      <c r="I267" s="229"/>
      <c r="J267" s="42"/>
      <c r="K267" s="42"/>
      <c r="L267" s="46"/>
      <c r="M267" s="230"/>
      <c r="N267" s="231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150</v>
      </c>
      <c r="AU267" s="19" t="s">
        <v>83</v>
      </c>
    </row>
    <row r="268" s="2" customFormat="1" ht="16.5" customHeight="1">
      <c r="A268" s="40"/>
      <c r="B268" s="41"/>
      <c r="C268" s="214" t="s">
        <v>755</v>
      </c>
      <c r="D268" s="214" t="s">
        <v>143</v>
      </c>
      <c r="E268" s="215" t="s">
        <v>1174</v>
      </c>
      <c r="F268" s="216" t="s">
        <v>1175</v>
      </c>
      <c r="G268" s="217" t="s">
        <v>297</v>
      </c>
      <c r="H268" s="218">
        <v>1</v>
      </c>
      <c r="I268" s="219"/>
      <c r="J268" s="220">
        <f>ROUND(I268*H268,2)</f>
        <v>0</v>
      </c>
      <c r="K268" s="216" t="s">
        <v>147</v>
      </c>
      <c r="L268" s="46"/>
      <c r="M268" s="221" t="s">
        <v>19</v>
      </c>
      <c r="N268" s="222" t="s">
        <v>41</v>
      </c>
      <c r="O268" s="86"/>
      <c r="P268" s="223">
        <f>O268*H268</f>
        <v>0</v>
      </c>
      <c r="Q268" s="223">
        <v>0.0021099999999999999</v>
      </c>
      <c r="R268" s="223">
        <f>Q268*H268</f>
        <v>0.0021099999999999999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209</v>
      </c>
      <c r="AT268" s="225" t="s">
        <v>143</v>
      </c>
      <c r="AU268" s="225" t="s">
        <v>83</v>
      </c>
      <c r="AY268" s="19" t="s">
        <v>140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83</v>
      </c>
      <c r="BK268" s="226">
        <f>ROUND(I268*H268,2)</f>
        <v>0</v>
      </c>
      <c r="BL268" s="19" t="s">
        <v>209</v>
      </c>
      <c r="BM268" s="225" t="s">
        <v>1176</v>
      </c>
    </row>
    <row r="269" s="2" customFormat="1">
      <c r="A269" s="40"/>
      <c r="B269" s="41"/>
      <c r="C269" s="42"/>
      <c r="D269" s="227" t="s">
        <v>150</v>
      </c>
      <c r="E269" s="42"/>
      <c r="F269" s="228" t="s">
        <v>1177</v>
      </c>
      <c r="G269" s="42"/>
      <c r="H269" s="42"/>
      <c r="I269" s="229"/>
      <c r="J269" s="42"/>
      <c r="K269" s="42"/>
      <c r="L269" s="46"/>
      <c r="M269" s="230"/>
      <c r="N269" s="231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150</v>
      </c>
      <c r="AU269" s="19" t="s">
        <v>83</v>
      </c>
    </row>
    <row r="270" s="2" customFormat="1" ht="24.15" customHeight="1">
      <c r="A270" s="40"/>
      <c r="B270" s="41"/>
      <c r="C270" s="214" t="s">
        <v>762</v>
      </c>
      <c r="D270" s="214" t="s">
        <v>143</v>
      </c>
      <c r="E270" s="215" t="s">
        <v>1178</v>
      </c>
      <c r="F270" s="216" t="s">
        <v>1179</v>
      </c>
      <c r="G270" s="217" t="s">
        <v>244</v>
      </c>
      <c r="H270" s="218">
        <v>0.080000000000000002</v>
      </c>
      <c r="I270" s="219"/>
      <c r="J270" s="220">
        <f>ROUND(I270*H270,2)</f>
        <v>0</v>
      </c>
      <c r="K270" s="216" t="s">
        <v>147</v>
      </c>
      <c r="L270" s="46"/>
      <c r="M270" s="221" t="s">
        <v>19</v>
      </c>
      <c r="N270" s="222" t="s">
        <v>41</v>
      </c>
      <c r="O270" s="86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209</v>
      </c>
      <c r="AT270" s="225" t="s">
        <v>143</v>
      </c>
      <c r="AU270" s="225" t="s">
        <v>83</v>
      </c>
      <c r="AY270" s="19" t="s">
        <v>140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83</v>
      </c>
      <c r="BK270" s="226">
        <f>ROUND(I270*H270,2)</f>
        <v>0</v>
      </c>
      <c r="BL270" s="19" t="s">
        <v>209</v>
      </c>
      <c r="BM270" s="225" t="s">
        <v>1180</v>
      </c>
    </row>
    <row r="271" s="2" customFormat="1">
      <c r="A271" s="40"/>
      <c r="B271" s="41"/>
      <c r="C271" s="42"/>
      <c r="D271" s="227" t="s">
        <v>150</v>
      </c>
      <c r="E271" s="42"/>
      <c r="F271" s="228" t="s">
        <v>1181</v>
      </c>
      <c r="G271" s="42"/>
      <c r="H271" s="42"/>
      <c r="I271" s="229"/>
      <c r="J271" s="42"/>
      <c r="K271" s="42"/>
      <c r="L271" s="46"/>
      <c r="M271" s="230"/>
      <c r="N271" s="231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150</v>
      </c>
      <c r="AU271" s="19" t="s">
        <v>83</v>
      </c>
    </row>
    <row r="272" s="12" customFormat="1" ht="25.92" customHeight="1">
      <c r="A272" s="12"/>
      <c r="B272" s="198"/>
      <c r="C272" s="199"/>
      <c r="D272" s="200" t="s">
        <v>68</v>
      </c>
      <c r="E272" s="201" t="s">
        <v>395</v>
      </c>
      <c r="F272" s="201" t="s">
        <v>396</v>
      </c>
      <c r="G272" s="199"/>
      <c r="H272" s="199"/>
      <c r="I272" s="202"/>
      <c r="J272" s="203">
        <f>BK272</f>
        <v>0</v>
      </c>
      <c r="K272" s="199"/>
      <c r="L272" s="204"/>
      <c r="M272" s="205"/>
      <c r="N272" s="206"/>
      <c r="O272" s="206"/>
      <c r="P272" s="207">
        <f>P273</f>
        <v>0</v>
      </c>
      <c r="Q272" s="206"/>
      <c r="R272" s="207">
        <f>R273</f>
        <v>0</v>
      </c>
      <c r="S272" s="206"/>
      <c r="T272" s="208">
        <f>T273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9" t="s">
        <v>160</v>
      </c>
      <c r="AT272" s="210" t="s">
        <v>68</v>
      </c>
      <c r="AU272" s="210" t="s">
        <v>69</v>
      </c>
      <c r="AY272" s="209" t="s">
        <v>140</v>
      </c>
      <c r="BK272" s="211">
        <f>BK273</f>
        <v>0</v>
      </c>
    </row>
    <row r="273" s="12" customFormat="1" ht="22.8" customHeight="1">
      <c r="A273" s="12"/>
      <c r="B273" s="198"/>
      <c r="C273" s="199"/>
      <c r="D273" s="200" t="s">
        <v>68</v>
      </c>
      <c r="E273" s="212" t="s">
        <v>1182</v>
      </c>
      <c r="F273" s="212" t="s">
        <v>1183</v>
      </c>
      <c r="G273" s="199"/>
      <c r="H273" s="199"/>
      <c r="I273" s="202"/>
      <c r="J273" s="213">
        <f>BK273</f>
        <v>0</v>
      </c>
      <c r="K273" s="199"/>
      <c r="L273" s="204"/>
      <c r="M273" s="205"/>
      <c r="N273" s="206"/>
      <c r="O273" s="206"/>
      <c r="P273" s="207">
        <f>SUM(P274:P305)</f>
        <v>0</v>
      </c>
      <c r="Q273" s="206"/>
      <c r="R273" s="207">
        <f>SUM(R274:R305)</f>
        <v>0</v>
      </c>
      <c r="S273" s="206"/>
      <c r="T273" s="208">
        <f>SUM(T274:T305)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9" t="s">
        <v>160</v>
      </c>
      <c r="AT273" s="210" t="s">
        <v>68</v>
      </c>
      <c r="AU273" s="210" t="s">
        <v>77</v>
      </c>
      <c r="AY273" s="209" t="s">
        <v>140</v>
      </c>
      <c r="BK273" s="211">
        <f>SUM(BK274:BK305)</f>
        <v>0</v>
      </c>
    </row>
    <row r="274" s="2" customFormat="1" ht="21.75" customHeight="1">
      <c r="A274" s="40"/>
      <c r="B274" s="41"/>
      <c r="C274" s="214" t="s">
        <v>767</v>
      </c>
      <c r="D274" s="214" t="s">
        <v>143</v>
      </c>
      <c r="E274" s="215" t="s">
        <v>1184</v>
      </c>
      <c r="F274" s="216" t="s">
        <v>1185</v>
      </c>
      <c r="G274" s="217" t="s">
        <v>1186</v>
      </c>
      <c r="H274" s="218">
        <v>1</v>
      </c>
      <c r="I274" s="219"/>
      <c r="J274" s="220">
        <f>ROUND(I274*H274,2)</f>
        <v>0</v>
      </c>
      <c r="K274" s="216" t="s">
        <v>147</v>
      </c>
      <c r="L274" s="46"/>
      <c r="M274" s="221" t="s">
        <v>19</v>
      </c>
      <c r="N274" s="222" t="s">
        <v>41</v>
      </c>
      <c r="O274" s="86"/>
      <c r="P274" s="223">
        <f>O274*H274</f>
        <v>0</v>
      </c>
      <c r="Q274" s="223">
        <v>0</v>
      </c>
      <c r="R274" s="223">
        <f>Q274*H274</f>
        <v>0</v>
      </c>
      <c r="S274" s="223">
        <v>0</v>
      </c>
      <c r="T274" s="224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5" t="s">
        <v>402</v>
      </c>
      <c r="AT274" s="225" t="s">
        <v>143</v>
      </c>
      <c r="AU274" s="225" t="s">
        <v>83</v>
      </c>
      <c r="AY274" s="19" t="s">
        <v>140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9" t="s">
        <v>83</v>
      </c>
      <c r="BK274" s="226">
        <f>ROUND(I274*H274,2)</f>
        <v>0</v>
      </c>
      <c r="BL274" s="19" t="s">
        <v>402</v>
      </c>
      <c r="BM274" s="225" t="s">
        <v>1187</v>
      </c>
    </row>
    <row r="275" s="2" customFormat="1">
      <c r="A275" s="40"/>
      <c r="B275" s="41"/>
      <c r="C275" s="42"/>
      <c r="D275" s="227" t="s">
        <v>150</v>
      </c>
      <c r="E275" s="42"/>
      <c r="F275" s="228" t="s">
        <v>1188</v>
      </c>
      <c r="G275" s="42"/>
      <c r="H275" s="42"/>
      <c r="I275" s="229"/>
      <c r="J275" s="42"/>
      <c r="K275" s="42"/>
      <c r="L275" s="46"/>
      <c r="M275" s="230"/>
      <c r="N275" s="231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150</v>
      </c>
      <c r="AU275" s="19" t="s">
        <v>83</v>
      </c>
    </row>
    <row r="276" s="2" customFormat="1" ht="16.5" customHeight="1">
      <c r="A276" s="40"/>
      <c r="B276" s="41"/>
      <c r="C276" s="214" t="s">
        <v>772</v>
      </c>
      <c r="D276" s="214" t="s">
        <v>143</v>
      </c>
      <c r="E276" s="215" t="s">
        <v>1189</v>
      </c>
      <c r="F276" s="216" t="s">
        <v>1190</v>
      </c>
      <c r="G276" s="217" t="s">
        <v>1186</v>
      </c>
      <c r="H276" s="218">
        <v>1</v>
      </c>
      <c r="I276" s="219"/>
      <c r="J276" s="220">
        <f>ROUND(I276*H276,2)</f>
        <v>0</v>
      </c>
      <c r="K276" s="216" t="s">
        <v>147</v>
      </c>
      <c r="L276" s="46"/>
      <c r="M276" s="221" t="s">
        <v>19</v>
      </c>
      <c r="N276" s="222" t="s">
        <v>41</v>
      </c>
      <c r="O276" s="86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402</v>
      </c>
      <c r="AT276" s="225" t="s">
        <v>143</v>
      </c>
      <c r="AU276" s="225" t="s">
        <v>83</v>
      </c>
      <c r="AY276" s="19" t="s">
        <v>140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83</v>
      </c>
      <c r="BK276" s="226">
        <f>ROUND(I276*H276,2)</f>
        <v>0</v>
      </c>
      <c r="BL276" s="19" t="s">
        <v>402</v>
      </c>
      <c r="BM276" s="225" t="s">
        <v>1191</v>
      </c>
    </row>
    <row r="277" s="2" customFormat="1">
      <c r="A277" s="40"/>
      <c r="B277" s="41"/>
      <c r="C277" s="42"/>
      <c r="D277" s="227" t="s">
        <v>150</v>
      </c>
      <c r="E277" s="42"/>
      <c r="F277" s="228" t="s">
        <v>1192</v>
      </c>
      <c r="G277" s="42"/>
      <c r="H277" s="42"/>
      <c r="I277" s="229"/>
      <c r="J277" s="42"/>
      <c r="K277" s="42"/>
      <c r="L277" s="46"/>
      <c r="M277" s="230"/>
      <c r="N277" s="231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150</v>
      </c>
      <c r="AU277" s="19" t="s">
        <v>83</v>
      </c>
    </row>
    <row r="278" s="2" customFormat="1" ht="16.5" customHeight="1">
      <c r="A278" s="40"/>
      <c r="B278" s="41"/>
      <c r="C278" s="214" t="s">
        <v>779</v>
      </c>
      <c r="D278" s="214" t="s">
        <v>143</v>
      </c>
      <c r="E278" s="215" t="s">
        <v>1193</v>
      </c>
      <c r="F278" s="216" t="s">
        <v>1194</v>
      </c>
      <c r="G278" s="217" t="s">
        <v>281</v>
      </c>
      <c r="H278" s="218">
        <v>1</v>
      </c>
      <c r="I278" s="219"/>
      <c r="J278" s="220">
        <f>ROUND(I278*H278,2)</f>
        <v>0</v>
      </c>
      <c r="K278" s="216" t="s">
        <v>147</v>
      </c>
      <c r="L278" s="46"/>
      <c r="M278" s="221" t="s">
        <v>19</v>
      </c>
      <c r="N278" s="222" t="s">
        <v>41</v>
      </c>
      <c r="O278" s="86"/>
      <c r="P278" s="223">
        <f>O278*H278</f>
        <v>0</v>
      </c>
      <c r="Q278" s="223">
        <v>0</v>
      </c>
      <c r="R278" s="223">
        <f>Q278*H278</f>
        <v>0</v>
      </c>
      <c r="S278" s="223">
        <v>0</v>
      </c>
      <c r="T278" s="224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402</v>
      </c>
      <c r="AT278" s="225" t="s">
        <v>143</v>
      </c>
      <c r="AU278" s="225" t="s">
        <v>83</v>
      </c>
      <c r="AY278" s="19" t="s">
        <v>140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83</v>
      </c>
      <c r="BK278" s="226">
        <f>ROUND(I278*H278,2)</f>
        <v>0</v>
      </c>
      <c r="BL278" s="19" t="s">
        <v>402</v>
      </c>
      <c r="BM278" s="225" t="s">
        <v>1195</v>
      </c>
    </row>
    <row r="279" s="2" customFormat="1">
      <c r="A279" s="40"/>
      <c r="B279" s="41"/>
      <c r="C279" s="42"/>
      <c r="D279" s="227" t="s">
        <v>150</v>
      </c>
      <c r="E279" s="42"/>
      <c r="F279" s="228" t="s">
        <v>1196</v>
      </c>
      <c r="G279" s="42"/>
      <c r="H279" s="42"/>
      <c r="I279" s="229"/>
      <c r="J279" s="42"/>
      <c r="K279" s="42"/>
      <c r="L279" s="46"/>
      <c r="M279" s="230"/>
      <c r="N279" s="231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150</v>
      </c>
      <c r="AU279" s="19" t="s">
        <v>83</v>
      </c>
    </row>
    <row r="280" s="2" customFormat="1" ht="16.5" customHeight="1">
      <c r="A280" s="40"/>
      <c r="B280" s="41"/>
      <c r="C280" s="214" t="s">
        <v>784</v>
      </c>
      <c r="D280" s="214" t="s">
        <v>143</v>
      </c>
      <c r="E280" s="215" t="s">
        <v>1197</v>
      </c>
      <c r="F280" s="216" t="s">
        <v>1198</v>
      </c>
      <c r="G280" s="217" t="s">
        <v>281</v>
      </c>
      <c r="H280" s="218">
        <v>1</v>
      </c>
      <c r="I280" s="219"/>
      <c r="J280" s="220">
        <f>ROUND(I280*H280,2)</f>
        <v>0</v>
      </c>
      <c r="K280" s="216" t="s">
        <v>147</v>
      </c>
      <c r="L280" s="46"/>
      <c r="M280" s="221" t="s">
        <v>19</v>
      </c>
      <c r="N280" s="222" t="s">
        <v>41</v>
      </c>
      <c r="O280" s="86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402</v>
      </c>
      <c r="AT280" s="225" t="s">
        <v>143</v>
      </c>
      <c r="AU280" s="225" t="s">
        <v>83</v>
      </c>
      <c r="AY280" s="19" t="s">
        <v>140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83</v>
      </c>
      <c r="BK280" s="226">
        <f>ROUND(I280*H280,2)</f>
        <v>0</v>
      </c>
      <c r="BL280" s="19" t="s">
        <v>402</v>
      </c>
      <c r="BM280" s="225" t="s">
        <v>1199</v>
      </c>
    </row>
    <row r="281" s="2" customFormat="1">
      <c r="A281" s="40"/>
      <c r="B281" s="41"/>
      <c r="C281" s="42"/>
      <c r="D281" s="227" t="s">
        <v>150</v>
      </c>
      <c r="E281" s="42"/>
      <c r="F281" s="228" t="s">
        <v>1200</v>
      </c>
      <c r="G281" s="42"/>
      <c r="H281" s="42"/>
      <c r="I281" s="229"/>
      <c r="J281" s="42"/>
      <c r="K281" s="42"/>
      <c r="L281" s="46"/>
      <c r="M281" s="230"/>
      <c r="N281" s="231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150</v>
      </c>
      <c r="AU281" s="19" t="s">
        <v>83</v>
      </c>
    </row>
    <row r="282" s="2" customFormat="1" ht="16.5" customHeight="1">
      <c r="A282" s="40"/>
      <c r="B282" s="41"/>
      <c r="C282" s="214" t="s">
        <v>789</v>
      </c>
      <c r="D282" s="214" t="s">
        <v>143</v>
      </c>
      <c r="E282" s="215" t="s">
        <v>1201</v>
      </c>
      <c r="F282" s="216" t="s">
        <v>1202</v>
      </c>
      <c r="G282" s="217" t="s">
        <v>281</v>
      </c>
      <c r="H282" s="218">
        <v>1</v>
      </c>
      <c r="I282" s="219"/>
      <c r="J282" s="220">
        <f>ROUND(I282*H282,2)</f>
        <v>0</v>
      </c>
      <c r="K282" s="216" t="s">
        <v>147</v>
      </c>
      <c r="L282" s="46"/>
      <c r="M282" s="221" t="s">
        <v>19</v>
      </c>
      <c r="N282" s="222" t="s">
        <v>41</v>
      </c>
      <c r="O282" s="86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402</v>
      </c>
      <c r="AT282" s="225" t="s">
        <v>143</v>
      </c>
      <c r="AU282" s="225" t="s">
        <v>83</v>
      </c>
      <c r="AY282" s="19" t="s">
        <v>140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83</v>
      </c>
      <c r="BK282" s="226">
        <f>ROUND(I282*H282,2)</f>
        <v>0</v>
      </c>
      <c r="BL282" s="19" t="s">
        <v>402</v>
      </c>
      <c r="BM282" s="225" t="s">
        <v>1203</v>
      </c>
    </row>
    <row r="283" s="2" customFormat="1">
      <c r="A283" s="40"/>
      <c r="B283" s="41"/>
      <c r="C283" s="42"/>
      <c r="D283" s="227" t="s">
        <v>150</v>
      </c>
      <c r="E283" s="42"/>
      <c r="F283" s="228" t="s">
        <v>1204</v>
      </c>
      <c r="G283" s="42"/>
      <c r="H283" s="42"/>
      <c r="I283" s="229"/>
      <c r="J283" s="42"/>
      <c r="K283" s="42"/>
      <c r="L283" s="46"/>
      <c r="M283" s="230"/>
      <c r="N283" s="231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150</v>
      </c>
      <c r="AU283" s="19" t="s">
        <v>83</v>
      </c>
    </row>
    <row r="284" s="2" customFormat="1" ht="16.5" customHeight="1">
      <c r="A284" s="40"/>
      <c r="B284" s="41"/>
      <c r="C284" s="214" t="s">
        <v>402</v>
      </c>
      <c r="D284" s="214" t="s">
        <v>143</v>
      </c>
      <c r="E284" s="215" t="s">
        <v>1205</v>
      </c>
      <c r="F284" s="216" t="s">
        <v>1206</v>
      </c>
      <c r="G284" s="217" t="s">
        <v>1186</v>
      </c>
      <c r="H284" s="218">
        <v>1</v>
      </c>
      <c r="I284" s="219"/>
      <c r="J284" s="220">
        <f>ROUND(I284*H284,2)</f>
        <v>0</v>
      </c>
      <c r="K284" s="216" t="s">
        <v>147</v>
      </c>
      <c r="L284" s="46"/>
      <c r="M284" s="221" t="s">
        <v>19</v>
      </c>
      <c r="N284" s="222" t="s">
        <v>41</v>
      </c>
      <c r="O284" s="86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402</v>
      </c>
      <c r="AT284" s="225" t="s">
        <v>143</v>
      </c>
      <c r="AU284" s="225" t="s">
        <v>83</v>
      </c>
      <c r="AY284" s="19" t="s">
        <v>140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83</v>
      </c>
      <c r="BK284" s="226">
        <f>ROUND(I284*H284,2)</f>
        <v>0</v>
      </c>
      <c r="BL284" s="19" t="s">
        <v>402</v>
      </c>
      <c r="BM284" s="225" t="s">
        <v>1207</v>
      </c>
    </row>
    <row r="285" s="2" customFormat="1">
      <c r="A285" s="40"/>
      <c r="B285" s="41"/>
      <c r="C285" s="42"/>
      <c r="D285" s="227" t="s">
        <v>150</v>
      </c>
      <c r="E285" s="42"/>
      <c r="F285" s="228" t="s">
        <v>1208</v>
      </c>
      <c r="G285" s="42"/>
      <c r="H285" s="42"/>
      <c r="I285" s="229"/>
      <c r="J285" s="42"/>
      <c r="K285" s="42"/>
      <c r="L285" s="46"/>
      <c r="M285" s="230"/>
      <c r="N285" s="231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150</v>
      </c>
      <c r="AU285" s="19" t="s">
        <v>83</v>
      </c>
    </row>
    <row r="286" s="2" customFormat="1" ht="16.5" customHeight="1">
      <c r="A286" s="40"/>
      <c r="B286" s="41"/>
      <c r="C286" s="214" t="s">
        <v>798</v>
      </c>
      <c r="D286" s="214" t="s">
        <v>143</v>
      </c>
      <c r="E286" s="215" t="s">
        <v>1209</v>
      </c>
      <c r="F286" s="216" t="s">
        <v>1210</v>
      </c>
      <c r="G286" s="217" t="s">
        <v>297</v>
      </c>
      <c r="H286" s="218">
        <v>1</v>
      </c>
      <c r="I286" s="219"/>
      <c r="J286" s="220">
        <f>ROUND(I286*H286,2)</f>
        <v>0</v>
      </c>
      <c r="K286" s="216" t="s">
        <v>147</v>
      </c>
      <c r="L286" s="46"/>
      <c r="M286" s="221" t="s">
        <v>19</v>
      </c>
      <c r="N286" s="222" t="s">
        <v>41</v>
      </c>
      <c r="O286" s="86"/>
      <c r="P286" s="223">
        <f>O286*H286</f>
        <v>0</v>
      </c>
      <c r="Q286" s="223">
        <v>0</v>
      </c>
      <c r="R286" s="223">
        <f>Q286*H286</f>
        <v>0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402</v>
      </c>
      <c r="AT286" s="225" t="s">
        <v>143</v>
      </c>
      <c r="AU286" s="225" t="s">
        <v>83</v>
      </c>
      <c r="AY286" s="19" t="s">
        <v>140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83</v>
      </c>
      <c r="BK286" s="226">
        <f>ROUND(I286*H286,2)</f>
        <v>0</v>
      </c>
      <c r="BL286" s="19" t="s">
        <v>402</v>
      </c>
      <c r="BM286" s="225" t="s">
        <v>1211</v>
      </c>
    </row>
    <row r="287" s="2" customFormat="1">
      <c r="A287" s="40"/>
      <c r="B287" s="41"/>
      <c r="C287" s="42"/>
      <c r="D287" s="227" t="s">
        <v>150</v>
      </c>
      <c r="E287" s="42"/>
      <c r="F287" s="228" t="s">
        <v>1212</v>
      </c>
      <c r="G287" s="42"/>
      <c r="H287" s="42"/>
      <c r="I287" s="229"/>
      <c r="J287" s="42"/>
      <c r="K287" s="42"/>
      <c r="L287" s="46"/>
      <c r="M287" s="230"/>
      <c r="N287" s="231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150</v>
      </c>
      <c r="AU287" s="19" t="s">
        <v>83</v>
      </c>
    </row>
    <row r="288" s="2" customFormat="1" ht="16.5" customHeight="1">
      <c r="A288" s="40"/>
      <c r="B288" s="41"/>
      <c r="C288" s="214" t="s">
        <v>803</v>
      </c>
      <c r="D288" s="214" t="s">
        <v>143</v>
      </c>
      <c r="E288" s="215" t="s">
        <v>1213</v>
      </c>
      <c r="F288" s="216" t="s">
        <v>1214</v>
      </c>
      <c r="G288" s="217" t="s">
        <v>281</v>
      </c>
      <c r="H288" s="218">
        <v>1</v>
      </c>
      <c r="I288" s="219"/>
      <c r="J288" s="220">
        <f>ROUND(I288*H288,2)</f>
        <v>0</v>
      </c>
      <c r="K288" s="216" t="s">
        <v>147</v>
      </c>
      <c r="L288" s="46"/>
      <c r="M288" s="221" t="s">
        <v>19</v>
      </c>
      <c r="N288" s="222" t="s">
        <v>41</v>
      </c>
      <c r="O288" s="86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402</v>
      </c>
      <c r="AT288" s="225" t="s">
        <v>143</v>
      </c>
      <c r="AU288" s="225" t="s">
        <v>83</v>
      </c>
      <c r="AY288" s="19" t="s">
        <v>140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83</v>
      </c>
      <c r="BK288" s="226">
        <f>ROUND(I288*H288,2)</f>
        <v>0</v>
      </c>
      <c r="BL288" s="19" t="s">
        <v>402</v>
      </c>
      <c r="BM288" s="225" t="s">
        <v>1215</v>
      </c>
    </row>
    <row r="289" s="2" customFormat="1">
      <c r="A289" s="40"/>
      <c r="B289" s="41"/>
      <c r="C289" s="42"/>
      <c r="D289" s="227" t="s">
        <v>150</v>
      </c>
      <c r="E289" s="42"/>
      <c r="F289" s="228" t="s">
        <v>1216</v>
      </c>
      <c r="G289" s="42"/>
      <c r="H289" s="42"/>
      <c r="I289" s="229"/>
      <c r="J289" s="42"/>
      <c r="K289" s="42"/>
      <c r="L289" s="46"/>
      <c r="M289" s="230"/>
      <c r="N289" s="231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150</v>
      </c>
      <c r="AU289" s="19" t="s">
        <v>83</v>
      </c>
    </row>
    <row r="290" s="2" customFormat="1" ht="16.5" customHeight="1">
      <c r="A290" s="40"/>
      <c r="B290" s="41"/>
      <c r="C290" s="214" t="s">
        <v>808</v>
      </c>
      <c r="D290" s="214" t="s">
        <v>143</v>
      </c>
      <c r="E290" s="215" t="s">
        <v>1217</v>
      </c>
      <c r="F290" s="216" t="s">
        <v>1218</v>
      </c>
      <c r="G290" s="217" t="s">
        <v>281</v>
      </c>
      <c r="H290" s="218">
        <v>1</v>
      </c>
      <c r="I290" s="219"/>
      <c r="J290" s="220">
        <f>ROUND(I290*H290,2)</f>
        <v>0</v>
      </c>
      <c r="K290" s="216" t="s">
        <v>147</v>
      </c>
      <c r="L290" s="46"/>
      <c r="M290" s="221" t="s">
        <v>19</v>
      </c>
      <c r="N290" s="222" t="s">
        <v>41</v>
      </c>
      <c r="O290" s="86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402</v>
      </c>
      <c r="AT290" s="225" t="s">
        <v>143</v>
      </c>
      <c r="AU290" s="225" t="s">
        <v>83</v>
      </c>
      <c r="AY290" s="19" t="s">
        <v>140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83</v>
      </c>
      <c r="BK290" s="226">
        <f>ROUND(I290*H290,2)</f>
        <v>0</v>
      </c>
      <c r="BL290" s="19" t="s">
        <v>402</v>
      </c>
      <c r="BM290" s="225" t="s">
        <v>1219</v>
      </c>
    </row>
    <row r="291" s="2" customFormat="1">
      <c r="A291" s="40"/>
      <c r="B291" s="41"/>
      <c r="C291" s="42"/>
      <c r="D291" s="227" t="s">
        <v>150</v>
      </c>
      <c r="E291" s="42"/>
      <c r="F291" s="228" t="s">
        <v>1220</v>
      </c>
      <c r="G291" s="42"/>
      <c r="H291" s="42"/>
      <c r="I291" s="229"/>
      <c r="J291" s="42"/>
      <c r="K291" s="42"/>
      <c r="L291" s="46"/>
      <c r="M291" s="230"/>
      <c r="N291" s="231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150</v>
      </c>
      <c r="AU291" s="19" t="s">
        <v>83</v>
      </c>
    </row>
    <row r="292" s="2" customFormat="1" ht="16.5" customHeight="1">
      <c r="A292" s="40"/>
      <c r="B292" s="41"/>
      <c r="C292" s="214" t="s">
        <v>813</v>
      </c>
      <c r="D292" s="214" t="s">
        <v>143</v>
      </c>
      <c r="E292" s="215" t="s">
        <v>1221</v>
      </c>
      <c r="F292" s="216" t="s">
        <v>1222</v>
      </c>
      <c r="G292" s="217" t="s">
        <v>281</v>
      </c>
      <c r="H292" s="218">
        <v>1</v>
      </c>
      <c r="I292" s="219"/>
      <c r="J292" s="220">
        <f>ROUND(I292*H292,2)</f>
        <v>0</v>
      </c>
      <c r="K292" s="216" t="s">
        <v>147</v>
      </c>
      <c r="L292" s="46"/>
      <c r="M292" s="221" t="s">
        <v>19</v>
      </c>
      <c r="N292" s="222" t="s">
        <v>41</v>
      </c>
      <c r="O292" s="86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402</v>
      </c>
      <c r="AT292" s="225" t="s">
        <v>143</v>
      </c>
      <c r="AU292" s="225" t="s">
        <v>83</v>
      </c>
      <c r="AY292" s="19" t="s">
        <v>140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83</v>
      </c>
      <c r="BK292" s="226">
        <f>ROUND(I292*H292,2)</f>
        <v>0</v>
      </c>
      <c r="BL292" s="19" t="s">
        <v>402</v>
      </c>
      <c r="BM292" s="225" t="s">
        <v>1223</v>
      </c>
    </row>
    <row r="293" s="2" customFormat="1">
      <c r="A293" s="40"/>
      <c r="B293" s="41"/>
      <c r="C293" s="42"/>
      <c r="D293" s="227" t="s">
        <v>150</v>
      </c>
      <c r="E293" s="42"/>
      <c r="F293" s="228" t="s">
        <v>1224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150</v>
      </c>
      <c r="AU293" s="19" t="s">
        <v>83</v>
      </c>
    </row>
    <row r="294" s="2" customFormat="1" ht="16.5" customHeight="1">
      <c r="A294" s="40"/>
      <c r="B294" s="41"/>
      <c r="C294" s="214" t="s">
        <v>818</v>
      </c>
      <c r="D294" s="214" t="s">
        <v>143</v>
      </c>
      <c r="E294" s="215" t="s">
        <v>1225</v>
      </c>
      <c r="F294" s="216" t="s">
        <v>1226</v>
      </c>
      <c r="G294" s="217" t="s">
        <v>281</v>
      </c>
      <c r="H294" s="218">
        <v>1</v>
      </c>
      <c r="I294" s="219"/>
      <c r="J294" s="220">
        <f>ROUND(I294*H294,2)</f>
        <v>0</v>
      </c>
      <c r="K294" s="216" t="s">
        <v>147</v>
      </c>
      <c r="L294" s="46"/>
      <c r="M294" s="221" t="s">
        <v>19</v>
      </c>
      <c r="N294" s="222" t="s">
        <v>41</v>
      </c>
      <c r="O294" s="86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402</v>
      </c>
      <c r="AT294" s="225" t="s">
        <v>143</v>
      </c>
      <c r="AU294" s="225" t="s">
        <v>83</v>
      </c>
      <c r="AY294" s="19" t="s">
        <v>140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83</v>
      </c>
      <c r="BK294" s="226">
        <f>ROUND(I294*H294,2)</f>
        <v>0</v>
      </c>
      <c r="BL294" s="19" t="s">
        <v>402</v>
      </c>
      <c r="BM294" s="225" t="s">
        <v>1227</v>
      </c>
    </row>
    <row r="295" s="2" customFormat="1">
      <c r="A295" s="40"/>
      <c r="B295" s="41"/>
      <c r="C295" s="42"/>
      <c r="D295" s="227" t="s">
        <v>150</v>
      </c>
      <c r="E295" s="42"/>
      <c r="F295" s="228" t="s">
        <v>1228</v>
      </c>
      <c r="G295" s="42"/>
      <c r="H295" s="42"/>
      <c r="I295" s="229"/>
      <c r="J295" s="42"/>
      <c r="K295" s="42"/>
      <c r="L295" s="46"/>
      <c r="M295" s="230"/>
      <c r="N295" s="231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150</v>
      </c>
      <c r="AU295" s="19" t="s">
        <v>83</v>
      </c>
    </row>
    <row r="296" s="2" customFormat="1" ht="24.15" customHeight="1">
      <c r="A296" s="40"/>
      <c r="B296" s="41"/>
      <c r="C296" s="214" t="s">
        <v>823</v>
      </c>
      <c r="D296" s="214" t="s">
        <v>143</v>
      </c>
      <c r="E296" s="215" t="s">
        <v>1229</v>
      </c>
      <c r="F296" s="216" t="s">
        <v>1230</v>
      </c>
      <c r="G296" s="217" t="s">
        <v>1231</v>
      </c>
      <c r="H296" s="218">
        <v>1</v>
      </c>
      <c r="I296" s="219"/>
      <c r="J296" s="220">
        <f>ROUND(I296*H296,2)</f>
        <v>0</v>
      </c>
      <c r="K296" s="216" t="s">
        <v>147</v>
      </c>
      <c r="L296" s="46"/>
      <c r="M296" s="221" t="s">
        <v>19</v>
      </c>
      <c r="N296" s="222" t="s">
        <v>41</v>
      </c>
      <c r="O296" s="86"/>
      <c r="P296" s="223">
        <f>O296*H296</f>
        <v>0</v>
      </c>
      <c r="Q296" s="223">
        <v>0</v>
      </c>
      <c r="R296" s="223">
        <f>Q296*H296</f>
        <v>0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402</v>
      </c>
      <c r="AT296" s="225" t="s">
        <v>143</v>
      </c>
      <c r="AU296" s="225" t="s">
        <v>83</v>
      </c>
      <c r="AY296" s="19" t="s">
        <v>140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83</v>
      </c>
      <c r="BK296" s="226">
        <f>ROUND(I296*H296,2)</f>
        <v>0</v>
      </c>
      <c r="BL296" s="19" t="s">
        <v>402</v>
      </c>
      <c r="BM296" s="225" t="s">
        <v>1232</v>
      </c>
    </row>
    <row r="297" s="2" customFormat="1">
      <c r="A297" s="40"/>
      <c r="B297" s="41"/>
      <c r="C297" s="42"/>
      <c r="D297" s="227" t="s">
        <v>150</v>
      </c>
      <c r="E297" s="42"/>
      <c r="F297" s="228" t="s">
        <v>1233</v>
      </c>
      <c r="G297" s="42"/>
      <c r="H297" s="42"/>
      <c r="I297" s="229"/>
      <c r="J297" s="42"/>
      <c r="K297" s="42"/>
      <c r="L297" s="46"/>
      <c r="M297" s="230"/>
      <c r="N297" s="231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150</v>
      </c>
      <c r="AU297" s="19" t="s">
        <v>83</v>
      </c>
    </row>
    <row r="298" s="2" customFormat="1" ht="24.15" customHeight="1">
      <c r="A298" s="40"/>
      <c r="B298" s="41"/>
      <c r="C298" s="214" t="s">
        <v>830</v>
      </c>
      <c r="D298" s="214" t="s">
        <v>143</v>
      </c>
      <c r="E298" s="215" t="s">
        <v>1234</v>
      </c>
      <c r="F298" s="216" t="s">
        <v>1235</v>
      </c>
      <c r="G298" s="217" t="s">
        <v>1231</v>
      </c>
      <c r="H298" s="218">
        <v>1</v>
      </c>
      <c r="I298" s="219"/>
      <c r="J298" s="220">
        <f>ROUND(I298*H298,2)</f>
        <v>0</v>
      </c>
      <c r="K298" s="216" t="s">
        <v>147</v>
      </c>
      <c r="L298" s="46"/>
      <c r="M298" s="221" t="s">
        <v>19</v>
      </c>
      <c r="N298" s="222" t="s">
        <v>41</v>
      </c>
      <c r="O298" s="86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402</v>
      </c>
      <c r="AT298" s="225" t="s">
        <v>143</v>
      </c>
      <c r="AU298" s="225" t="s">
        <v>83</v>
      </c>
      <c r="AY298" s="19" t="s">
        <v>140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83</v>
      </c>
      <c r="BK298" s="226">
        <f>ROUND(I298*H298,2)</f>
        <v>0</v>
      </c>
      <c r="BL298" s="19" t="s">
        <v>402</v>
      </c>
      <c r="BM298" s="225" t="s">
        <v>1236</v>
      </c>
    </row>
    <row r="299" s="2" customFormat="1">
      <c r="A299" s="40"/>
      <c r="B299" s="41"/>
      <c r="C299" s="42"/>
      <c r="D299" s="227" t="s">
        <v>150</v>
      </c>
      <c r="E299" s="42"/>
      <c r="F299" s="228" t="s">
        <v>1237</v>
      </c>
      <c r="G299" s="42"/>
      <c r="H299" s="42"/>
      <c r="I299" s="229"/>
      <c r="J299" s="42"/>
      <c r="K299" s="42"/>
      <c r="L299" s="46"/>
      <c r="M299" s="230"/>
      <c r="N299" s="231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150</v>
      </c>
      <c r="AU299" s="19" t="s">
        <v>83</v>
      </c>
    </row>
    <row r="300" s="2" customFormat="1" ht="24.15" customHeight="1">
      <c r="A300" s="40"/>
      <c r="B300" s="41"/>
      <c r="C300" s="214" t="s">
        <v>540</v>
      </c>
      <c r="D300" s="214" t="s">
        <v>143</v>
      </c>
      <c r="E300" s="215" t="s">
        <v>1238</v>
      </c>
      <c r="F300" s="216" t="s">
        <v>1239</v>
      </c>
      <c r="G300" s="217" t="s">
        <v>1231</v>
      </c>
      <c r="H300" s="218">
        <v>1</v>
      </c>
      <c r="I300" s="219"/>
      <c r="J300" s="220">
        <f>ROUND(I300*H300,2)</f>
        <v>0</v>
      </c>
      <c r="K300" s="216" t="s">
        <v>147</v>
      </c>
      <c r="L300" s="46"/>
      <c r="M300" s="221" t="s">
        <v>19</v>
      </c>
      <c r="N300" s="222" t="s">
        <v>41</v>
      </c>
      <c r="O300" s="86"/>
      <c r="P300" s="223">
        <f>O300*H300</f>
        <v>0</v>
      </c>
      <c r="Q300" s="223">
        <v>0</v>
      </c>
      <c r="R300" s="223">
        <f>Q300*H300</f>
        <v>0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402</v>
      </c>
      <c r="AT300" s="225" t="s">
        <v>143</v>
      </c>
      <c r="AU300" s="225" t="s">
        <v>83</v>
      </c>
      <c r="AY300" s="19" t="s">
        <v>140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83</v>
      </c>
      <c r="BK300" s="226">
        <f>ROUND(I300*H300,2)</f>
        <v>0</v>
      </c>
      <c r="BL300" s="19" t="s">
        <v>402</v>
      </c>
      <c r="BM300" s="225" t="s">
        <v>1240</v>
      </c>
    </row>
    <row r="301" s="2" customFormat="1">
      <c r="A301" s="40"/>
      <c r="B301" s="41"/>
      <c r="C301" s="42"/>
      <c r="D301" s="227" t="s">
        <v>150</v>
      </c>
      <c r="E301" s="42"/>
      <c r="F301" s="228" t="s">
        <v>1241</v>
      </c>
      <c r="G301" s="42"/>
      <c r="H301" s="42"/>
      <c r="I301" s="229"/>
      <c r="J301" s="42"/>
      <c r="K301" s="42"/>
      <c r="L301" s="46"/>
      <c r="M301" s="230"/>
      <c r="N301" s="231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150</v>
      </c>
      <c r="AU301" s="19" t="s">
        <v>83</v>
      </c>
    </row>
    <row r="302" s="2" customFormat="1" ht="24.15" customHeight="1">
      <c r="A302" s="40"/>
      <c r="B302" s="41"/>
      <c r="C302" s="214" t="s">
        <v>546</v>
      </c>
      <c r="D302" s="214" t="s">
        <v>143</v>
      </c>
      <c r="E302" s="215" t="s">
        <v>1242</v>
      </c>
      <c r="F302" s="216" t="s">
        <v>1243</v>
      </c>
      <c r="G302" s="217" t="s">
        <v>1231</v>
      </c>
      <c r="H302" s="218">
        <v>1</v>
      </c>
      <c r="I302" s="219"/>
      <c r="J302" s="220">
        <f>ROUND(I302*H302,2)</f>
        <v>0</v>
      </c>
      <c r="K302" s="216" t="s">
        <v>147</v>
      </c>
      <c r="L302" s="46"/>
      <c r="M302" s="221" t="s">
        <v>19</v>
      </c>
      <c r="N302" s="222" t="s">
        <v>41</v>
      </c>
      <c r="O302" s="86"/>
      <c r="P302" s="223">
        <f>O302*H302</f>
        <v>0</v>
      </c>
      <c r="Q302" s="223">
        <v>0</v>
      </c>
      <c r="R302" s="223">
        <f>Q302*H302</f>
        <v>0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402</v>
      </c>
      <c r="AT302" s="225" t="s">
        <v>143</v>
      </c>
      <c r="AU302" s="225" t="s">
        <v>83</v>
      </c>
      <c r="AY302" s="19" t="s">
        <v>140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9" t="s">
        <v>83</v>
      </c>
      <c r="BK302" s="226">
        <f>ROUND(I302*H302,2)</f>
        <v>0</v>
      </c>
      <c r="BL302" s="19" t="s">
        <v>402</v>
      </c>
      <c r="BM302" s="225" t="s">
        <v>1244</v>
      </c>
    </row>
    <row r="303" s="2" customFormat="1">
      <c r="A303" s="40"/>
      <c r="B303" s="41"/>
      <c r="C303" s="42"/>
      <c r="D303" s="227" t="s">
        <v>150</v>
      </c>
      <c r="E303" s="42"/>
      <c r="F303" s="228" t="s">
        <v>1245</v>
      </c>
      <c r="G303" s="42"/>
      <c r="H303" s="42"/>
      <c r="I303" s="229"/>
      <c r="J303" s="42"/>
      <c r="K303" s="42"/>
      <c r="L303" s="46"/>
      <c r="M303" s="230"/>
      <c r="N303" s="231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150</v>
      </c>
      <c r="AU303" s="19" t="s">
        <v>83</v>
      </c>
    </row>
    <row r="304" s="2" customFormat="1" ht="24.15" customHeight="1">
      <c r="A304" s="40"/>
      <c r="B304" s="41"/>
      <c r="C304" s="214" t="s">
        <v>550</v>
      </c>
      <c r="D304" s="214" t="s">
        <v>143</v>
      </c>
      <c r="E304" s="215" t="s">
        <v>1246</v>
      </c>
      <c r="F304" s="216" t="s">
        <v>1247</v>
      </c>
      <c r="G304" s="217" t="s">
        <v>1231</v>
      </c>
      <c r="H304" s="218">
        <v>1</v>
      </c>
      <c r="I304" s="219"/>
      <c r="J304" s="220">
        <f>ROUND(I304*H304,2)</f>
        <v>0</v>
      </c>
      <c r="K304" s="216" t="s">
        <v>147</v>
      </c>
      <c r="L304" s="46"/>
      <c r="M304" s="221" t="s">
        <v>19</v>
      </c>
      <c r="N304" s="222" t="s">
        <v>41</v>
      </c>
      <c r="O304" s="86"/>
      <c r="P304" s="223">
        <f>O304*H304</f>
        <v>0</v>
      </c>
      <c r="Q304" s="223">
        <v>0</v>
      </c>
      <c r="R304" s="223">
        <f>Q304*H304</f>
        <v>0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402</v>
      </c>
      <c r="AT304" s="225" t="s">
        <v>143</v>
      </c>
      <c r="AU304" s="225" t="s">
        <v>83</v>
      </c>
      <c r="AY304" s="19" t="s">
        <v>140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83</v>
      </c>
      <c r="BK304" s="226">
        <f>ROUND(I304*H304,2)</f>
        <v>0</v>
      </c>
      <c r="BL304" s="19" t="s">
        <v>402</v>
      </c>
      <c r="BM304" s="225" t="s">
        <v>1248</v>
      </c>
    </row>
    <row r="305" s="2" customFormat="1">
      <c r="A305" s="40"/>
      <c r="B305" s="41"/>
      <c r="C305" s="42"/>
      <c r="D305" s="227" t="s">
        <v>150</v>
      </c>
      <c r="E305" s="42"/>
      <c r="F305" s="228" t="s">
        <v>1249</v>
      </c>
      <c r="G305" s="42"/>
      <c r="H305" s="42"/>
      <c r="I305" s="229"/>
      <c r="J305" s="42"/>
      <c r="K305" s="42"/>
      <c r="L305" s="46"/>
      <c r="M305" s="230"/>
      <c r="N305" s="231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150</v>
      </c>
      <c r="AU305" s="19" t="s">
        <v>83</v>
      </c>
    </row>
    <row r="306" s="12" customFormat="1" ht="25.92" customHeight="1">
      <c r="A306" s="12"/>
      <c r="B306" s="198"/>
      <c r="C306" s="199"/>
      <c r="D306" s="200" t="s">
        <v>68</v>
      </c>
      <c r="E306" s="201" t="s">
        <v>828</v>
      </c>
      <c r="F306" s="201" t="s">
        <v>829</v>
      </c>
      <c r="G306" s="199"/>
      <c r="H306" s="199"/>
      <c r="I306" s="202"/>
      <c r="J306" s="203">
        <f>BK306</f>
        <v>0</v>
      </c>
      <c r="K306" s="199"/>
      <c r="L306" s="204"/>
      <c r="M306" s="205"/>
      <c r="N306" s="206"/>
      <c r="O306" s="206"/>
      <c r="P306" s="207">
        <f>SUM(P307:P313)</f>
        <v>0</v>
      </c>
      <c r="Q306" s="206"/>
      <c r="R306" s="207">
        <f>SUM(R307:R313)</f>
        <v>0</v>
      </c>
      <c r="S306" s="206"/>
      <c r="T306" s="208">
        <f>SUM(T307:T313)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9" t="s">
        <v>148</v>
      </c>
      <c r="AT306" s="210" t="s">
        <v>68</v>
      </c>
      <c r="AU306" s="210" t="s">
        <v>69</v>
      </c>
      <c r="AY306" s="209" t="s">
        <v>140</v>
      </c>
      <c r="BK306" s="211">
        <f>SUM(BK307:BK313)</f>
        <v>0</v>
      </c>
    </row>
    <row r="307" s="2" customFormat="1" ht="16.5" customHeight="1">
      <c r="A307" s="40"/>
      <c r="B307" s="41"/>
      <c r="C307" s="214" t="s">
        <v>556</v>
      </c>
      <c r="D307" s="214" t="s">
        <v>143</v>
      </c>
      <c r="E307" s="215" t="s">
        <v>1250</v>
      </c>
      <c r="F307" s="216" t="s">
        <v>1251</v>
      </c>
      <c r="G307" s="217" t="s">
        <v>833</v>
      </c>
      <c r="H307" s="218">
        <v>17</v>
      </c>
      <c r="I307" s="219"/>
      <c r="J307" s="220">
        <f>ROUND(I307*H307,2)</f>
        <v>0</v>
      </c>
      <c r="K307" s="216" t="s">
        <v>147</v>
      </c>
      <c r="L307" s="46"/>
      <c r="M307" s="221" t="s">
        <v>19</v>
      </c>
      <c r="N307" s="222" t="s">
        <v>41</v>
      </c>
      <c r="O307" s="86"/>
      <c r="P307" s="223">
        <f>O307*H307</f>
        <v>0</v>
      </c>
      <c r="Q307" s="223">
        <v>0</v>
      </c>
      <c r="R307" s="223">
        <f>Q307*H307</f>
        <v>0</v>
      </c>
      <c r="S307" s="223">
        <v>0</v>
      </c>
      <c r="T307" s="22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5" t="s">
        <v>834</v>
      </c>
      <c r="AT307" s="225" t="s">
        <v>143</v>
      </c>
      <c r="AU307" s="225" t="s">
        <v>77</v>
      </c>
      <c r="AY307" s="19" t="s">
        <v>140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9" t="s">
        <v>83</v>
      </c>
      <c r="BK307" s="226">
        <f>ROUND(I307*H307,2)</f>
        <v>0</v>
      </c>
      <c r="BL307" s="19" t="s">
        <v>834</v>
      </c>
      <c r="BM307" s="225" t="s">
        <v>1252</v>
      </c>
    </row>
    <row r="308" s="2" customFormat="1">
      <c r="A308" s="40"/>
      <c r="B308" s="41"/>
      <c r="C308" s="42"/>
      <c r="D308" s="227" t="s">
        <v>150</v>
      </c>
      <c r="E308" s="42"/>
      <c r="F308" s="228" t="s">
        <v>1253</v>
      </c>
      <c r="G308" s="42"/>
      <c r="H308" s="42"/>
      <c r="I308" s="229"/>
      <c r="J308" s="42"/>
      <c r="K308" s="42"/>
      <c r="L308" s="46"/>
      <c r="M308" s="230"/>
      <c r="N308" s="231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150</v>
      </c>
      <c r="AU308" s="19" t="s">
        <v>77</v>
      </c>
    </row>
    <row r="309" s="13" customFormat="1">
      <c r="A309" s="13"/>
      <c r="B309" s="232"/>
      <c r="C309" s="233"/>
      <c r="D309" s="234" t="s">
        <v>152</v>
      </c>
      <c r="E309" s="235" t="s">
        <v>19</v>
      </c>
      <c r="F309" s="236" t="s">
        <v>1254</v>
      </c>
      <c r="G309" s="233"/>
      <c r="H309" s="237">
        <v>5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152</v>
      </c>
      <c r="AU309" s="243" t="s">
        <v>77</v>
      </c>
      <c r="AV309" s="13" t="s">
        <v>83</v>
      </c>
      <c r="AW309" s="13" t="s">
        <v>31</v>
      </c>
      <c r="AX309" s="13" t="s">
        <v>69</v>
      </c>
      <c r="AY309" s="243" t="s">
        <v>140</v>
      </c>
    </row>
    <row r="310" s="13" customFormat="1">
      <c r="A310" s="13"/>
      <c r="B310" s="232"/>
      <c r="C310" s="233"/>
      <c r="D310" s="234" t="s">
        <v>152</v>
      </c>
      <c r="E310" s="235" t="s">
        <v>19</v>
      </c>
      <c r="F310" s="236" t="s">
        <v>1255</v>
      </c>
      <c r="G310" s="233"/>
      <c r="H310" s="237">
        <v>4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152</v>
      </c>
      <c r="AU310" s="243" t="s">
        <v>77</v>
      </c>
      <c r="AV310" s="13" t="s">
        <v>83</v>
      </c>
      <c r="AW310" s="13" t="s">
        <v>31</v>
      </c>
      <c r="AX310" s="13" t="s">
        <v>69</v>
      </c>
      <c r="AY310" s="243" t="s">
        <v>140</v>
      </c>
    </row>
    <row r="311" s="13" customFormat="1">
      <c r="A311" s="13"/>
      <c r="B311" s="232"/>
      <c r="C311" s="233"/>
      <c r="D311" s="234" t="s">
        <v>152</v>
      </c>
      <c r="E311" s="235" t="s">
        <v>19</v>
      </c>
      <c r="F311" s="236" t="s">
        <v>1256</v>
      </c>
      <c r="G311" s="233"/>
      <c r="H311" s="237">
        <v>4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152</v>
      </c>
      <c r="AU311" s="243" t="s">
        <v>77</v>
      </c>
      <c r="AV311" s="13" t="s">
        <v>83</v>
      </c>
      <c r="AW311" s="13" t="s">
        <v>31</v>
      </c>
      <c r="AX311" s="13" t="s">
        <v>69</v>
      </c>
      <c r="AY311" s="243" t="s">
        <v>140</v>
      </c>
    </row>
    <row r="312" s="13" customFormat="1">
      <c r="A312" s="13"/>
      <c r="B312" s="232"/>
      <c r="C312" s="233"/>
      <c r="D312" s="234" t="s">
        <v>152</v>
      </c>
      <c r="E312" s="235" t="s">
        <v>19</v>
      </c>
      <c r="F312" s="236" t="s">
        <v>1257</v>
      </c>
      <c r="G312" s="233"/>
      <c r="H312" s="237">
        <v>4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152</v>
      </c>
      <c r="AU312" s="243" t="s">
        <v>77</v>
      </c>
      <c r="AV312" s="13" t="s">
        <v>83</v>
      </c>
      <c r="AW312" s="13" t="s">
        <v>31</v>
      </c>
      <c r="AX312" s="13" t="s">
        <v>69</v>
      </c>
      <c r="AY312" s="243" t="s">
        <v>140</v>
      </c>
    </row>
    <row r="313" s="14" customFormat="1">
      <c r="A313" s="14"/>
      <c r="B313" s="244"/>
      <c r="C313" s="245"/>
      <c r="D313" s="234" t="s">
        <v>152</v>
      </c>
      <c r="E313" s="246" t="s">
        <v>19</v>
      </c>
      <c r="F313" s="247" t="s">
        <v>169</v>
      </c>
      <c r="G313" s="245"/>
      <c r="H313" s="248">
        <v>17</v>
      </c>
      <c r="I313" s="249"/>
      <c r="J313" s="245"/>
      <c r="K313" s="245"/>
      <c r="L313" s="250"/>
      <c r="M313" s="280"/>
      <c r="N313" s="281"/>
      <c r="O313" s="281"/>
      <c r="P313" s="281"/>
      <c r="Q313" s="281"/>
      <c r="R313" s="281"/>
      <c r="S313" s="281"/>
      <c r="T313" s="28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152</v>
      </c>
      <c r="AU313" s="254" t="s">
        <v>77</v>
      </c>
      <c r="AV313" s="14" t="s">
        <v>148</v>
      </c>
      <c r="AW313" s="14" t="s">
        <v>31</v>
      </c>
      <c r="AX313" s="14" t="s">
        <v>77</v>
      </c>
      <c r="AY313" s="254" t="s">
        <v>140</v>
      </c>
    </row>
    <row r="314" s="2" customFormat="1" ht="6.96" customHeight="1">
      <c r="A314" s="40"/>
      <c r="B314" s="61"/>
      <c r="C314" s="62"/>
      <c r="D314" s="62"/>
      <c r="E314" s="62"/>
      <c r="F314" s="62"/>
      <c r="G314" s="62"/>
      <c r="H314" s="62"/>
      <c r="I314" s="62"/>
      <c r="J314" s="62"/>
      <c r="K314" s="62"/>
      <c r="L314" s="46"/>
      <c r="M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</row>
  </sheetData>
  <sheetProtection sheet="1" autoFilter="0" formatColumns="0" formatRows="0" objects="1" scenarios="1" spinCount="100000" saltValue="lnd1rqSEYtNKr1xDkWqNkCpukpNBY6TdcgbIRrWm850YjT5l9UnPXJ6LeUMpOo162O0qWzmOZG+FyKOD0gmMGQ==" hashValue="WdOzxy6qL1F+DMZMcrWRKjW0hYkfTZBuvwvTTDI0Gev9zFIz4wnG1q0ghs9JVtJSRkhM6ZOBB03oo8FaOZQWEw==" algorithmName="SHA-512" password="CC35"/>
  <autoFilter ref="C91:K313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5_01/113106121"/>
    <hyperlink ref="F99" r:id="rId2" display="https://podminky.urs.cz/item/CS_URS_2025_01/113107112"/>
    <hyperlink ref="F101" r:id="rId3" display="https://podminky.urs.cz/item/CS_URS_2025_01/131213701"/>
    <hyperlink ref="F104" r:id="rId4" display="https://podminky.urs.cz/item/CS_URS_2025_01/162211311"/>
    <hyperlink ref="F106" r:id="rId5" display="https://podminky.urs.cz/item/CS_URS_2025_01/162751117"/>
    <hyperlink ref="F109" r:id="rId6" display="https://podminky.urs.cz/item/CS_URS_2025_01/174111101"/>
    <hyperlink ref="F112" r:id="rId7" display="https://podminky.urs.cz/item/CS_URS_2025_01/174111109"/>
    <hyperlink ref="F114" r:id="rId8" display="https://podminky.urs.cz/item/CS_URS_2025_01/175111101"/>
    <hyperlink ref="F120" r:id="rId9" display="https://podminky.urs.cz/item/CS_URS_2025_01/596211210"/>
    <hyperlink ref="F124" r:id="rId10" display="https://podminky.urs.cz/item/CS_URS_2025_01/871161141"/>
    <hyperlink ref="F128" r:id="rId11" display="https://podminky.urs.cz/item/CS_URS_2025_01/877162001"/>
    <hyperlink ref="F132" r:id="rId12" display="https://podminky.urs.cz/item/CS_URS_2025_01/891211112"/>
    <hyperlink ref="F136" r:id="rId13" display="https://podminky.urs.cz/item/CS_URS_2025_01/998229112"/>
    <hyperlink ref="F140" r:id="rId14" display="https://podminky.urs.cz/item/CS_URS_2025_01/721174004"/>
    <hyperlink ref="F143" r:id="rId15" display="https://podminky.urs.cz/item/CS_URS_2025_01/721174024"/>
    <hyperlink ref="F146" r:id="rId16" display="https://podminky.urs.cz/item/CS_URS_2025_01/721174025"/>
    <hyperlink ref="F151" r:id="rId17" display="https://podminky.urs.cz/item/CS_URS_2025_01/721174043"/>
    <hyperlink ref="F156" r:id="rId18" display="https://podminky.urs.cz/item/CS_URS_2025_01/721174045"/>
    <hyperlink ref="F159" r:id="rId19" display="https://podminky.urs.cz/item/CS_URS_2025_01/721226512"/>
    <hyperlink ref="F161" r:id="rId20" display="https://podminky.urs.cz/item/CS_URS_2025_01/721290111"/>
    <hyperlink ref="F164" r:id="rId21" display="https://podminky.urs.cz/item/CS_URS_2025_01/998721122"/>
    <hyperlink ref="F167" r:id="rId22" display="https://podminky.urs.cz/item/CS_URS_2025_01/722175002"/>
    <hyperlink ref="F177" r:id="rId23" display="https://podminky.urs.cz/item/CS_URS_2025_01/722175003"/>
    <hyperlink ref="F185" r:id="rId24" display="https://podminky.urs.cz/item/CS_URS_2025_01/722175004"/>
    <hyperlink ref="F192" r:id="rId25" display="https://podminky.urs.cz/item/CS_URS_2025_01/722181211"/>
    <hyperlink ref="F195" r:id="rId26" display="https://podminky.urs.cz/item/CS_URS_2025_01/722181212"/>
    <hyperlink ref="F198" r:id="rId27" display="https://podminky.urs.cz/item/CS_URS_2025_01/722182013"/>
    <hyperlink ref="F201" r:id="rId28" display="https://podminky.urs.cz/item/CS_URS_2025_01/722190402"/>
    <hyperlink ref="F205" r:id="rId29" display="https://podminky.urs.cz/item/CS_URS_2025_01/722219191"/>
    <hyperlink ref="F208" r:id="rId30" display="https://podminky.urs.cz/item/CS_URS_2025_01/722220152"/>
    <hyperlink ref="F213" r:id="rId31" display="https://podminky.urs.cz/item/CS_URS_2025_01/722240101"/>
    <hyperlink ref="F218" r:id="rId32" display="https://podminky.urs.cz/item/CS_URS_2025_01/722232012"/>
    <hyperlink ref="F221" r:id="rId33" display="https://podminky.urs.cz/item/CS_URS_2025_01/722262227"/>
    <hyperlink ref="F223" r:id="rId34" display="https://podminky.urs.cz/item/CS_URS_2025_01/722270101"/>
    <hyperlink ref="F225" r:id="rId35" display="https://podminky.urs.cz/item/CS_URS_2025_01/722290246"/>
    <hyperlink ref="F228" r:id="rId36" display="https://podminky.urs.cz/item/CS_URS_2025_01/998722122"/>
    <hyperlink ref="F231" r:id="rId37" display="https://podminky.urs.cz/item/CS_URS_2025_01/723170225"/>
    <hyperlink ref="F234" r:id="rId38" display="https://podminky.urs.cz/item/CS_URS_2025_01/723181013"/>
    <hyperlink ref="F237" r:id="rId39" display="https://podminky.urs.cz/item/CS_URS_2025_01/723230102"/>
    <hyperlink ref="F239" r:id="rId40" display="https://podminky.urs.cz/item/CS_URS_2025_01/723230104"/>
    <hyperlink ref="F241" r:id="rId41" display="https://podminky.urs.cz/item/CS_URS_2025_01/998723102"/>
    <hyperlink ref="F244" r:id="rId42" display="https://podminky.urs.cz/item/CS_URS_2025_01/725112002"/>
    <hyperlink ref="F246" r:id="rId43" display="https://podminky.urs.cz/item/CS_URS_2025_01/725211602"/>
    <hyperlink ref="F248" r:id="rId44" display="https://podminky.urs.cz/item/CS_URS_2025_01/725241112"/>
    <hyperlink ref="F250" r:id="rId45" display="https://podminky.urs.cz/item/CS_URS_2025_01/725244103"/>
    <hyperlink ref="F252" r:id="rId46" display="https://podminky.urs.cz/item/CS_URS_2025_01/725311121"/>
    <hyperlink ref="F254" r:id="rId47" display="https://podminky.urs.cz/item/CS_URS_2025_01/725813111"/>
    <hyperlink ref="F259" r:id="rId48" display="https://podminky.urs.cz/item/CS_URS_2025_01/725813112"/>
    <hyperlink ref="F265" r:id="rId49" display="https://podminky.urs.cz/item/CS_URS_2025_01/725821311"/>
    <hyperlink ref="F267" r:id="rId50" display="https://podminky.urs.cz/item/CS_URS_2025_01/725822613"/>
    <hyperlink ref="F269" r:id="rId51" display="https://podminky.urs.cz/item/CS_URS_2025_01/725841321"/>
    <hyperlink ref="F271" r:id="rId52" display="https://podminky.urs.cz/item/CS_URS_2025_01/998725122"/>
    <hyperlink ref="F275" r:id="rId53" display="https://podminky.urs.cz/item/CS_URS_2025_01/580506001"/>
    <hyperlink ref="F277" r:id="rId54" display="https://podminky.urs.cz/item/CS_URS_2025_01/580506007"/>
    <hyperlink ref="F279" r:id="rId55" display="https://podminky.urs.cz/item/CS_URS_2025_01/580506010"/>
    <hyperlink ref="F281" r:id="rId56" display="https://podminky.urs.cz/item/CS_URS_2025_01/580506013"/>
    <hyperlink ref="F283" r:id="rId57" display="https://podminky.urs.cz/item/CS_URS_2025_01/580506017"/>
    <hyperlink ref="F285" r:id="rId58" display="https://podminky.urs.cz/item/CS_URS_2025_01/580506042"/>
    <hyperlink ref="F287" r:id="rId59" display="https://podminky.urs.cz/item/CS_URS_2025_01/580507201"/>
    <hyperlink ref="F289" r:id="rId60" display="https://podminky.urs.cz/item/CS_URS_2025_01/580507202"/>
    <hyperlink ref="F291" r:id="rId61" display="https://podminky.urs.cz/item/CS_URS_2025_01/580507205"/>
    <hyperlink ref="F293" r:id="rId62" display="https://podminky.urs.cz/item/CS_URS_2025_01/580507207"/>
    <hyperlink ref="F295" r:id="rId63" display="https://podminky.urs.cz/item/CS_URS_2025_01/580507208"/>
    <hyperlink ref="F297" r:id="rId64" display="https://podminky.urs.cz/item/CS_URS_2025_01/580507219"/>
    <hyperlink ref="F299" r:id="rId65" display="https://podminky.urs.cz/item/CS_URS_2025_01/580507220"/>
    <hyperlink ref="F301" r:id="rId66" display="https://podminky.urs.cz/item/CS_URS_2025_01/580507221"/>
    <hyperlink ref="F303" r:id="rId67" display="https://podminky.urs.cz/item/CS_URS_2025_01/580507222"/>
    <hyperlink ref="F305" r:id="rId68" display="https://podminky.urs.cz/item/CS_URS_2025_01/580507223"/>
    <hyperlink ref="F308" r:id="rId69" display="https://podminky.urs.cz/item/CS_URS_2025_01/HZS42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77</v>
      </c>
    </row>
    <row r="4" s="1" customFormat="1" ht="24.96" customHeight="1">
      <c r="B4" s="22"/>
      <c r="D4" s="142" t="s">
        <v>106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Oprava bytu Výpravní budovy, Šumná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107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1258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1. 4. 2025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27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28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27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30</v>
      </c>
      <c r="E20" s="40"/>
      <c r="F20" s="40"/>
      <c r="G20" s="40"/>
      <c r="H20" s="40"/>
      <c r="I20" s="144" t="s">
        <v>26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44" t="s">
        <v>27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32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27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33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35</v>
      </c>
      <c r="E30" s="40"/>
      <c r="F30" s="40"/>
      <c r="G30" s="40"/>
      <c r="H30" s="40"/>
      <c r="I30" s="40"/>
      <c r="J30" s="155">
        <f>ROUND(J87,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37</v>
      </c>
      <c r="G32" s="40"/>
      <c r="H32" s="40"/>
      <c r="I32" s="156" t="s">
        <v>36</v>
      </c>
      <c r="J32" s="156" t="s">
        <v>38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39</v>
      </c>
      <c r="E33" s="144" t="s">
        <v>40</v>
      </c>
      <c r="F33" s="158">
        <f>ROUND((SUM(BE87:BE154)),  2)</f>
        <v>0</v>
      </c>
      <c r="G33" s="40"/>
      <c r="H33" s="40"/>
      <c r="I33" s="159">
        <v>0.20999999999999999</v>
      </c>
      <c r="J33" s="158">
        <f>ROUND(((SUM(BE87:BE154))*I33),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41</v>
      </c>
      <c r="F34" s="158">
        <f>ROUND((SUM(BF87:BF154)),  2)</f>
        <v>0</v>
      </c>
      <c r="G34" s="40"/>
      <c r="H34" s="40"/>
      <c r="I34" s="159">
        <v>0.12</v>
      </c>
      <c r="J34" s="158">
        <f>ROUND(((SUM(BF87:BF154))*I34),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42</v>
      </c>
      <c r="F35" s="158">
        <f>ROUND((SUM(BG87:BG154)),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43</v>
      </c>
      <c r="F36" s="158">
        <f>ROUND((SUM(BH87:BH154)),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ROUND((SUM(BI87:BI154)),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Oprava bytu Výpravní budovy, Šumná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004 - UT + VZT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1. 4. 2025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110</v>
      </c>
      <c r="D57" s="173"/>
      <c r="E57" s="173"/>
      <c r="F57" s="173"/>
      <c r="G57" s="173"/>
      <c r="H57" s="173"/>
      <c r="I57" s="173"/>
      <c r="J57" s="174" t="s">
        <v>111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67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6"/>
      <c r="C60" s="177"/>
      <c r="D60" s="178" t="s">
        <v>113</v>
      </c>
      <c r="E60" s="179"/>
      <c r="F60" s="179"/>
      <c r="G60" s="179"/>
      <c r="H60" s="179"/>
      <c r="I60" s="179"/>
      <c r="J60" s="180">
        <f>J88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114</v>
      </c>
      <c r="E61" s="184"/>
      <c r="F61" s="184"/>
      <c r="G61" s="184"/>
      <c r="H61" s="184"/>
      <c r="I61" s="184"/>
      <c r="J61" s="185">
        <f>J89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76"/>
      <c r="C62" s="177"/>
      <c r="D62" s="178" t="s">
        <v>116</v>
      </c>
      <c r="E62" s="179"/>
      <c r="F62" s="179"/>
      <c r="G62" s="179"/>
      <c r="H62" s="179"/>
      <c r="I62" s="179"/>
      <c r="J62" s="180">
        <f>J93</f>
        <v>0</v>
      </c>
      <c r="K62" s="177"/>
      <c r="L62" s="18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2"/>
      <c r="C63" s="127"/>
      <c r="D63" s="183" t="s">
        <v>1259</v>
      </c>
      <c r="E63" s="184"/>
      <c r="F63" s="184"/>
      <c r="G63" s="184"/>
      <c r="H63" s="184"/>
      <c r="I63" s="184"/>
      <c r="J63" s="185">
        <f>J94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1260</v>
      </c>
      <c r="E64" s="184"/>
      <c r="F64" s="184"/>
      <c r="G64" s="184"/>
      <c r="H64" s="184"/>
      <c r="I64" s="184"/>
      <c r="J64" s="185">
        <f>J105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1261</v>
      </c>
      <c r="E65" s="184"/>
      <c r="F65" s="184"/>
      <c r="G65" s="184"/>
      <c r="H65" s="184"/>
      <c r="I65" s="184"/>
      <c r="J65" s="185">
        <f>J117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1262</v>
      </c>
      <c r="E66" s="184"/>
      <c r="F66" s="184"/>
      <c r="G66" s="184"/>
      <c r="H66" s="184"/>
      <c r="I66" s="184"/>
      <c r="J66" s="185">
        <f>J126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1263</v>
      </c>
      <c r="E67" s="184"/>
      <c r="F67" s="184"/>
      <c r="G67" s="184"/>
      <c r="H67" s="184"/>
      <c r="I67" s="184"/>
      <c r="J67" s="185">
        <f>J137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125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1" t="str">
        <f>E7</f>
        <v>Oprava bytu Výpravní budovy, Šumná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107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004 - UT + VZT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 xml:space="preserve"> </v>
      </c>
      <c r="G81" s="42"/>
      <c r="H81" s="42"/>
      <c r="I81" s="34" t="s">
        <v>23</v>
      </c>
      <c r="J81" s="74" t="str">
        <f>IF(J12="","",J12)</f>
        <v>1. 4. 2025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 xml:space="preserve"> </v>
      </c>
      <c r="G83" s="42"/>
      <c r="H83" s="42"/>
      <c r="I83" s="34" t="s">
        <v>30</v>
      </c>
      <c r="J83" s="38" t="str">
        <f>E21</f>
        <v xml:space="preserve"> 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28</v>
      </c>
      <c r="D84" s="42"/>
      <c r="E84" s="42"/>
      <c r="F84" s="29" t="str">
        <f>IF(E18="","",E18)</f>
        <v>Vyplň údaj</v>
      </c>
      <c r="G84" s="42"/>
      <c r="H84" s="42"/>
      <c r="I84" s="34" t="s">
        <v>32</v>
      </c>
      <c r="J84" s="38" t="str">
        <f>E24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126</v>
      </c>
      <c r="D86" s="190" t="s">
        <v>54</v>
      </c>
      <c r="E86" s="190" t="s">
        <v>50</v>
      </c>
      <c r="F86" s="190" t="s">
        <v>51</v>
      </c>
      <c r="G86" s="190" t="s">
        <v>127</v>
      </c>
      <c r="H86" s="190" t="s">
        <v>128</v>
      </c>
      <c r="I86" s="190" t="s">
        <v>129</v>
      </c>
      <c r="J86" s="190" t="s">
        <v>111</v>
      </c>
      <c r="K86" s="191" t="s">
        <v>130</v>
      </c>
      <c r="L86" s="192"/>
      <c r="M86" s="94" t="s">
        <v>19</v>
      </c>
      <c r="N86" s="95" t="s">
        <v>39</v>
      </c>
      <c r="O86" s="95" t="s">
        <v>131</v>
      </c>
      <c r="P86" s="95" t="s">
        <v>132</v>
      </c>
      <c r="Q86" s="95" t="s">
        <v>133</v>
      </c>
      <c r="R86" s="95" t="s">
        <v>134</v>
      </c>
      <c r="S86" s="95" t="s">
        <v>135</v>
      </c>
      <c r="T86" s="96" t="s">
        <v>136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137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P88+P93</f>
        <v>0</v>
      </c>
      <c r="Q87" s="98"/>
      <c r="R87" s="195">
        <f>R88+R93</f>
        <v>0.47142843999999995</v>
      </c>
      <c r="S87" s="98"/>
      <c r="T87" s="196">
        <f>T88+T93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68</v>
      </c>
      <c r="AU87" s="19" t="s">
        <v>112</v>
      </c>
      <c r="BK87" s="197">
        <f>BK88+BK93</f>
        <v>0</v>
      </c>
    </row>
    <row r="88" s="12" customFormat="1" ht="25.92" customHeight="1">
      <c r="A88" s="12"/>
      <c r="B88" s="198"/>
      <c r="C88" s="199"/>
      <c r="D88" s="200" t="s">
        <v>68</v>
      </c>
      <c r="E88" s="201" t="s">
        <v>138</v>
      </c>
      <c r="F88" s="201" t="s">
        <v>139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77</v>
      </c>
      <c r="AT88" s="210" t="s">
        <v>68</v>
      </c>
      <c r="AU88" s="210" t="s">
        <v>69</v>
      </c>
      <c r="AY88" s="209" t="s">
        <v>140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68</v>
      </c>
      <c r="E89" s="212" t="s">
        <v>141</v>
      </c>
      <c r="F89" s="212" t="s">
        <v>142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SUM(P90:P92)</f>
        <v>0</v>
      </c>
      <c r="Q89" s="206"/>
      <c r="R89" s="207">
        <f>SUM(R90:R92)</f>
        <v>0</v>
      </c>
      <c r="S89" s="206"/>
      <c r="T89" s="208">
        <f>SUM(T90:T92)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77</v>
      </c>
      <c r="AT89" s="210" t="s">
        <v>68</v>
      </c>
      <c r="AU89" s="210" t="s">
        <v>77</v>
      </c>
      <c r="AY89" s="209" t="s">
        <v>140</v>
      </c>
      <c r="BK89" s="211">
        <f>SUM(BK90:BK92)</f>
        <v>0</v>
      </c>
    </row>
    <row r="90" s="2" customFormat="1" ht="21.75" customHeight="1">
      <c r="A90" s="40"/>
      <c r="B90" s="41"/>
      <c r="C90" s="214" t="s">
        <v>77</v>
      </c>
      <c r="D90" s="214" t="s">
        <v>143</v>
      </c>
      <c r="E90" s="215" t="s">
        <v>1264</v>
      </c>
      <c r="F90" s="216" t="s">
        <v>1265</v>
      </c>
      <c r="G90" s="217" t="s">
        <v>833</v>
      </c>
      <c r="H90" s="218">
        <v>1.6000000000000001</v>
      </c>
      <c r="I90" s="219"/>
      <c r="J90" s="220">
        <f>ROUND(I90*H90,2)</f>
        <v>0</v>
      </c>
      <c r="K90" s="216" t="s">
        <v>147</v>
      </c>
      <c r="L90" s="46"/>
      <c r="M90" s="221" t="s">
        <v>19</v>
      </c>
      <c r="N90" s="222" t="s">
        <v>41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148</v>
      </c>
      <c r="AT90" s="225" t="s">
        <v>143</v>
      </c>
      <c r="AU90" s="225" t="s">
        <v>83</v>
      </c>
      <c r="AY90" s="19" t="s">
        <v>140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83</v>
      </c>
      <c r="BK90" s="226">
        <f>ROUND(I90*H90,2)</f>
        <v>0</v>
      </c>
      <c r="BL90" s="19" t="s">
        <v>148</v>
      </c>
      <c r="BM90" s="225" t="s">
        <v>1266</v>
      </c>
    </row>
    <row r="91" s="2" customFormat="1">
      <c r="A91" s="40"/>
      <c r="B91" s="41"/>
      <c r="C91" s="42"/>
      <c r="D91" s="227" t="s">
        <v>150</v>
      </c>
      <c r="E91" s="42"/>
      <c r="F91" s="228" t="s">
        <v>1267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150</v>
      </c>
      <c r="AU91" s="19" t="s">
        <v>83</v>
      </c>
    </row>
    <row r="92" s="13" customFormat="1">
      <c r="A92" s="13"/>
      <c r="B92" s="232"/>
      <c r="C92" s="233"/>
      <c r="D92" s="234" t="s">
        <v>152</v>
      </c>
      <c r="E92" s="235" t="s">
        <v>19</v>
      </c>
      <c r="F92" s="236" t="s">
        <v>1268</v>
      </c>
      <c r="G92" s="233"/>
      <c r="H92" s="237">
        <v>1.6000000000000001</v>
      </c>
      <c r="I92" s="238"/>
      <c r="J92" s="233"/>
      <c r="K92" s="233"/>
      <c r="L92" s="239"/>
      <c r="M92" s="240"/>
      <c r="N92" s="241"/>
      <c r="O92" s="241"/>
      <c r="P92" s="241"/>
      <c r="Q92" s="241"/>
      <c r="R92" s="241"/>
      <c r="S92" s="241"/>
      <c r="T92" s="24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3" t="s">
        <v>152</v>
      </c>
      <c r="AU92" s="243" t="s">
        <v>83</v>
      </c>
      <c r="AV92" s="13" t="s">
        <v>83</v>
      </c>
      <c r="AW92" s="13" t="s">
        <v>31</v>
      </c>
      <c r="AX92" s="13" t="s">
        <v>77</v>
      </c>
      <c r="AY92" s="243" t="s">
        <v>140</v>
      </c>
    </row>
    <row r="93" s="12" customFormat="1" ht="25.92" customHeight="1">
      <c r="A93" s="12"/>
      <c r="B93" s="198"/>
      <c r="C93" s="199"/>
      <c r="D93" s="200" t="s">
        <v>68</v>
      </c>
      <c r="E93" s="201" t="s">
        <v>269</v>
      </c>
      <c r="F93" s="201" t="s">
        <v>270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P94+P105+P117+P126+P137</f>
        <v>0</v>
      </c>
      <c r="Q93" s="206"/>
      <c r="R93" s="207">
        <f>R94+R105+R117+R126+R137</f>
        <v>0.47142843999999995</v>
      </c>
      <c r="S93" s="206"/>
      <c r="T93" s="208">
        <f>T94+T105+T117+T126+T137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83</v>
      </c>
      <c r="AT93" s="210" t="s">
        <v>68</v>
      </c>
      <c r="AU93" s="210" t="s">
        <v>69</v>
      </c>
      <c r="AY93" s="209" t="s">
        <v>140</v>
      </c>
      <c r="BK93" s="211">
        <f>BK94+BK105+BK117+BK126+BK137</f>
        <v>0</v>
      </c>
    </row>
    <row r="94" s="12" customFormat="1" ht="22.8" customHeight="1">
      <c r="A94" s="12"/>
      <c r="B94" s="198"/>
      <c r="C94" s="199"/>
      <c r="D94" s="200" t="s">
        <v>68</v>
      </c>
      <c r="E94" s="212" t="s">
        <v>1269</v>
      </c>
      <c r="F94" s="212" t="s">
        <v>1270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SUM(P95:P104)</f>
        <v>0</v>
      </c>
      <c r="Q94" s="206"/>
      <c r="R94" s="207">
        <f>SUM(R95:R104)</f>
        <v>0.035968</v>
      </c>
      <c r="S94" s="206"/>
      <c r="T94" s="208">
        <f>SUM(T95:T104)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83</v>
      </c>
      <c r="AT94" s="210" t="s">
        <v>68</v>
      </c>
      <c r="AU94" s="210" t="s">
        <v>77</v>
      </c>
      <c r="AY94" s="209" t="s">
        <v>140</v>
      </c>
      <c r="BK94" s="211">
        <f>SUM(BK95:BK104)</f>
        <v>0</v>
      </c>
    </row>
    <row r="95" s="2" customFormat="1" ht="16.5" customHeight="1">
      <c r="A95" s="40"/>
      <c r="B95" s="41"/>
      <c r="C95" s="214" t="s">
        <v>83</v>
      </c>
      <c r="D95" s="214" t="s">
        <v>143</v>
      </c>
      <c r="E95" s="215" t="s">
        <v>1271</v>
      </c>
      <c r="F95" s="216" t="s">
        <v>1272</v>
      </c>
      <c r="G95" s="217" t="s">
        <v>297</v>
      </c>
      <c r="H95" s="218">
        <v>1</v>
      </c>
      <c r="I95" s="219"/>
      <c r="J95" s="220">
        <f>ROUND(I95*H95,2)</f>
        <v>0</v>
      </c>
      <c r="K95" s="216" t="s">
        <v>147</v>
      </c>
      <c r="L95" s="46"/>
      <c r="M95" s="221" t="s">
        <v>19</v>
      </c>
      <c r="N95" s="222" t="s">
        <v>41</v>
      </c>
      <c r="O95" s="86"/>
      <c r="P95" s="223">
        <f>O95*H95</f>
        <v>0</v>
      </c>
      <c r="Q95" s="223">
        <v>0.031919999999999997</v>
      </c>
      <c r="R95" s="223">
        <f>Q95*H95</f>
        <v>0.031919999999999997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209</v>
      </c>
      <c r="AT95" s="225" t="s">
        <v>143</v>
      </c>
      <c r="AU95" s="225" t="s">
        <v>83</v>
      </c>
      <c r="AY95" s="19" t="s">
        <v>140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83</v>
      </c>
      <c r="BK95" s="226">
        <f>ROUND(I95*H95,2)</f>
        <v>0</v>
      </c>
      <c r="BL95" s="19" t="s">
        <v>209</v>
      </c>
      <c r="BM95" s="225" t="s">
        <v>1273</v>
      </c>
    </row>
    <row r="96" s="2" customFormat="1">
      <c r="A96" s="40"/>
      <c r="B96" s="41"/>
      <c r="C96" s="42"/>
      <c r="D96" s="227" t="s">
        <v>150</v>
      </c>
      <c r="E96" s="42"/>
      <c r="F96" s="228" t="s">
        <v>1274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150</v>
      </c>
      <c r="AU96" s="19" t="s">
        <v>83</v>
      </c>
    </row>
    <row r="97" s="2" customFormat="1" ht="24.15" customHeight="1">
      <c r="A97" s="40"/>
      <c r="B97" s="41"/>
      <c r="C97" s="214" t="s">
        <v>160</v>
      </c>
      <c r="D97" s="214" t="s">
        <v>143</v>
      </c>
      <c r="E97" s="215" t="s">
        <v>1275</v>
      </c>
      <c r="F97" s="216" t="s">
        <v>1276</v>
      </c>
      <c r="G97" s="217" t="s">
        <v>297</v>
      </c>
      <c r="H97" s="218">
        <v>1</v>
      </c>
      <c r="I97" s="219"/>
      <c r="J97" s="220">
        <f>ROUND(I97*H97,2)</f>
        <v>0</v>
      </c>
      <c r="K97" s="216" t="s">
        <v>147</v>
      </c>
      <c r="L97" s="46"/>
      <c r="M97" s="221" t="s">
        <v>19</v>
      </c>
      <c r="N97" s="222" t="s">
        <v>41</v>
      </c>
      <c r="O97" s="86"/>
      <c r="P97" s="223">
        <f>O97*H97</f>
        <v>0</v>
      </c>
      <c r="Q97" s="223">
        <v>0.00068000000000000005</v>
      </c>
      <c r="R97" s="223">
        <f>Q97*H97</f>
        <v>0.00068000000000000005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209</v>
      </c>
      <c r="AT97" s="225" t="s">
        <v>143</v>
      </c>
      <c r="AU97" s="225" t="s">
        <v>83</v>
      </c>
      <c r="AY97" s="19" t="s">
        <v>140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83</v>
      </c>
      <c r="BK97" s="226">
        <f>ROUND(I97*H97,2)</f>
        <v>0</v>
      </c>
      <c r="BL97" s="19" t="s">
        <v>209</v>
      </c>
      <c r="BM97" s="225" t="s">
        <v>1277</v>
      </c>
    </row>
    <row r="98" s="2" customFormat="1">
      <c r="A98" s="40"/>
      <c r="B98" s="41"/>
      <c r="C98" s="42"/>
      <c r="D98" s="227" t="s">
        <v>150</v>
      </c>
      <c r="E98" s="42"/>
      <c r="F98" s="228" t="s">
        <v>1278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150</v>
      </c>
      <c r="AU98" s="19" t="s">
        <v>83</v>
      </c>
    </row>
    <row r="99" s="2" customFormat="1" ht="24.15" customHeight="1">
      <c r="A99" s="40"/>
      <c r="B99" s="41"/>
      <c r="C99" s="214" t="s">
        <v>305</v>
      </c>
      <c r="D99" s="214" t="s">
        <v>143</v>
      </c>
      <c r="E99" s="215" t="s">
        <v>1279</v>
      </c>
      <c r="F99" s="216" t="s">
        <v>1280</v>
      </c>
      <c r="G99" s="217" t="s">
        <v>297</v>
      </c>
      <c r="H99" s="218">
        <v>1</v>
      </c>
      <c r="I99" s="219"/>
      <c r="J99" s="220">
        <f>ROUND(I99*H99,2)</f>
        <v>0</v>
      </c>
      <c r="K99" s="216" t="s">
        <v>147</v>
      </c>
      <c r="L99" s="46"/>
      <c r="M99" s="221" t="s">
        <v>19</v>
      </c>
      <c r="N99" s="222" t="s">
        <v>41</v>
      </c>
      <c r="O99" s="86"/>
      <c r="P99" s="223">
        <f>O99*H99</f>
        <v>0</v>
      </c>
      <c r="Q99" s="223">
        <v>0.0015200000000000001</v>
      </c>
      <c r="R99" s="223">
        <f>Q99*H99</f>
        <v>0.0015200000000000001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209</v>
      </c>
      <c r="AT99" s="225" t="s">
        <v>143</v>
      </c>
      <c r="AU99" s="225" t="s">
        <v>83</v>
      </c>
      <c r="AY99" s="19" t="s">
        <v>140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83</v>
      </c>
      <c r="BK99" s="226">
        <f>ROUND(I99*H99,2)</f>
        <v>0</v>
      </c>
      <c r="BL99" s="19" t="s">
        <v>209</v>
      </c>
      <c r="BM99" s="225" t="s">
        <v>1281</v>
      </c>
    </row>
    <row r="100" s="2" customFormat="1">
      <c r="A100" s="40"/>
      <c r="B100" s="41"/>
      <c r="C100" s="42"/>
      <c r="D100" s="227" t="s">
        <v>150</v>
      </c>
      <c r="E100" s="42"/>
      <c r="F100" s="228" t="s">
        <v>1282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150</v>
      </c>
      <c r="AU100" s="19" t="s">
        <v>83</v>
      </c>
    </row>
    <row r="101" s="2" customFormat="1" ht="21.75" customHeight="1">
      <c r="A101" s="40"/>
      <c r="B101" s="41"/>
      <c r="C101" s="214" t="s">
        <v>310</v>
      </c>
      <c r="D101" s="214" t="s">
        <v>143</v>
      </c>
      <c r="E101" s="215" t="s">
        <v>1283</v>
      </c>
      <c r="F101" s="216" t="s">
        <v>1284</v>
      </c>
      <c r="G101" s="217" t="s">
        <v>185</v>
      </c>
      <c r="H101" s="218">
        <v>4.2000000000000002</v>
      </c>
      <c r="I101" s="219"/>
      <c r="J101" s="220">
        <f>ROUND(I101*H101,2)</f>
        <v>0</v>
      </c>
      <c r="K101" s="216" t="s">
        <v>147</v>
      </c>
      <c r="L101" s="46"/>
      <c r="M101" s="221" t="s">
        <v>19</v>
      </c>
      <c r="N101" s="222" t="s">
        <v>41</v>
      </c>
      <c r="O101" s="86"/>
      <c r="P101" s="223">
        <f>O101*H101</f>
        <v>0</v>
      </c>
      <c r="Q101" s="223">
        <v>0.00044000000000000002</v>
      </c>
      <c r="R101" s="223">
        <f>Q101*H101</f>
        <v>0.0018480000000000003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209</v>
      </c>
      <c r="AT101" s="225" t="s">
        <v>143</v>
      </c>
      <c r="AU101" s="225" t="s">
        <v>83</v>
      </c>
      <c r="AY101" s="19" t="s">
        <v>140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83</v>
      </c>
      <c r="BK101" s="226">
        <f>ROUND(I101*H101,2)</f>
        <v>0</v>
      </c>
      <c r="BL101" s="19" t="s">
        <v>209</v>
      </c>
      <c r="BM101" s="225" t="s">
        <v>1285</v>
      </c>
    </row>
    <row r="102" s="2" customFormat="1">
      <c r="A102" s="40"/>
      <c r="B102" s="41"/>
      <c r="C102" s="42"/>
      <c r="D102" s="227" t="s">
        <v>150</v>
      </c>
      <c r="E102" s="42"/>
      <c r="F102" s="228" t="s">
        <v>1286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150</v>
      </c>
      <c r="AU102" s="19" t="s">
        <v>83</v>
      </c>
    </row>
    <row r="103" s="2" customFormat="1" ht="24.15" customHeight="1">
      <c r="A103" s="40"/>
      <c r="B103" s="41"/>
      <c r="C103" s="214" t="s">
        <v>148</v>
      </c>
      <c r="D103" s="214" t="s">
        <v>143</v>
      </c>
      <c r="E103" s="215" t="s">
        <v>1287</v>
      </c>
      <c r="F103" s="216" t="s">
        <v>1288</v>
      </c>
      <c r="G103" s="217" t="s">
        <v>244</v>
      </c>
      <c r="H103" s="218">
        <v>0.035999999999999997</v>
      </c>
      <c r="I103" s="219"/>
      <c r="J103" s="220">
        <f>ROUND(I103*H103,2)</f>
        <v>0</v>
      </c>
      <c r="K103" s="216" t="s">
        <v>147</v>
      </c>
      <c r="L103" s="46"/>
      <c r="M103" s="221" t="s">
        <v>19</v>
      </c>
      <c r="N103" s="222" t="s">
        <v>41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209</v>
      </c>
      <c r="AT103" s="225" t="s">
        <v>143</v>
      </c>
      <c r="AU103" s="225" t="s">
        <v>83</v>
      </c>
      <c r="AY103" s="19" t="s">
        <v>140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83</v>
      </c>
      <c r="BK103" s="226">
        <f>ROUND(I103*H103,2)</f>
        <v>0</v>
      </c>
      <c r="BL103" s="19" t="s">
        <v>209</v>
      </c>
      <c r="BM103" s="225" t="s">
        <v>1289</v>
      </c>
    </row>
    <row r="104" s="2" customFormat="1">
      <c r="A104" s="40"/>
      <c r="B104" s="41"/>
      <c r="C104" s="42"/>
      <c r="D104" s="227" t="s">
        <v>150</v>
      </c>
      <c r="E104" s="42"/>
      <c r="F104" s="228" t="s">
        <v>1290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150</v>
      </c>
      <c r="AU104" s="19" t="s">
        <v>83</v>
      </c>
    </row>
    <row r="105" s="12" customFormat="1" ht="22.8" customHeight="1">
      <c r="A105" s="12"/>
      <c r="B105" s="198"/>
      <c r="C105" s="199"/>
      <c r="D105" s="200" t="s">
        <v>68</v>
      </c>
      <c r="E105" s="212" t="s">
        <v>1291</v>
      </c>
      <c r="F105" s="212" t="s">
        <v>1292</v>
      </c>
      <c r="G105" s="199"/>
      <c r="H105" s="199"/>
      <c r="I105" s="202"/>
      <c r="J105" s="213">
        <f>BK105</f>
        <v>0</v>
      </c>
      <c r="K105" s="199"/>
      <c r="L105" s="204"/>
      <c r="M105" s="205"/>
      <c r="N105" s="206"/>
      <c r="O105" s="206"/>
      <c r="P105" s="207">
        <f>SUM(P106:P116)</f>
        <v>0</v>
      </c>
      <c r="Q105" s="206"/>
      <c r="R105" s="207">
        <f>SUM(R106:R116)</f>
        <v>0.03311244</v>
      </c>
      <c r="S105" s="206"/>
      <c r="T105" s="208">
        <f>SUM(T106:T116)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9" t="s">
        <v>83</v>
      </c>
      <c r="AT105" s="210" t="s">
        <v>68</v>
      </c>
      <c r="AU105" s="210" t="s">
        <v>77</v>
      </c>
      <c r="AY105" s="209" t="s">
        <v>140</v>
      </c>
      <c r="BK105" s="211">
        <f>SUM(BK106:BK116)</f>
        <v>0</v>
      </c>
    </row>
    <row r="106" s="2" customFormat="1" ht="16.5" customHeight="1">
      <c r="A106" s="40"/>
      <c r="B106" s="41"/>
      <c r="C106" s="214" t="s">
        <v>175</v>
      </c>
      <c r="D106" s="214" t="s">
        <v>143</v>
      </c>
      <c r="E106" s="215" t="s">
        <v>1293</v>
      </c>
      <c r="F106" s="216" t="s">
        <v>1294</v>
      </c>
      <c r="G106" s="217" t="s">
        <v>185</v>
      </c>
      <c r="H106" s="218">
        <v>17.213999999999999</v>
      </c>
      <c r="I106" s="219"/>
      <c r="J106" s="220">
        <f>ROUND(I106*H106,2)</f>
        <v>0</v>
      </c>
      <c r="K106" s="216" t="s">
        <v>147</v>
      </c>
      <c r="L106" s="46"/>
      <c r="M106" s="221" t="s">
        <v>19</v>
      </c>
      <c r="N106" s="222" t="s">
        <v>41</v>
      </c>
      <c r="O106" s="86"/>
      <c r="P106" s="223">
        <f>O106*H106</f>
        <v>0</v>
      </c>
      <c r="Q106" s="223">
        <v>0.00046000000000000001</v>
      </c>
      <c r="R106" s="223">
        <f>Q106*H106</f>
        <v>0.0079184399999999988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209</v>
      </c>
      <c r="AT106" s="225" t="s">
        <v>143</v>
      </c>
      <c r="AU106" s="225" t="s">
        <v>83</v>
      </c>
      <c r="AY106" s="19" t="s">
        <v>140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83</v>
      </c>
      <c r="BK106" s="226">
        <f>ROUND(I106*H106,2)</f>
        <v>0</v>
      </c>
      <c r="BL106" s="19" t="s">
        <v>209</v>
      </c>
      <c r="BM106" s="225" t="s">
        <v>1295</v>
      </c>
    </row>
    <row r="107" s="2" customFormat="1">
      <c r="A107" s="40"/>
      <c r="B107" s="41"/>
      <c r="C107" s="42"/>
      <c r="D107" s="227" t="s">
        <v>150</v>
      </c>
      <c r="E107" s="42"/>
      <c r="F107" s="228" t="s">
        <v>1296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150</v>
      </c>
      <c r="AU107" s="19" t="s">
        <v>83</v>
      </c>
    </row>
    <row r="108" s="13" customFormat="1">
      <c r="A108" s="13"/>
      <c r="B108" s="232"/>
      <c r="C108" s="233"/>
      <c r="D108" s="234" t="s">
        <v>152</v>
      </c>
      <c r="E108" s="235" t="s">
        <v>19</v>
      </c>
      <c r="F108" s="236" t="s">
        <v>1297</v>
      </c>
      <c r="G108" s="233"/>
      <c r="H108" s="237">
        <v>17.213999999999999</v>
      </c>
      <c r="I108" s="238"/>
      <c r="J108" s="233"/>
      <c r="K108" s="233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152</v>
      </c>
      <c r="AU108" s="243" t="s">
        <v>83</v>
      </c>
      <c r="AV108" s="13" t="s">
        <v>83</v>
      </c>
      <c r="AW108" s="13" t="s">
        <v>31</v>
      </c>
      <c r="AX108" s="13" t="s">
        <v>77</v>
      </c>
      <c r="AY108" s="243" t="s">
        <v>140</v>
      </c>
    </row>
    <row r="109" s="2" customFormat="1" ht="16.5" customHeight="1">
      <c r="A109" s="40"/>
      <c r="B109" s="41"/>
      <c r="C109" s="214" t="s">
        <v>182</v>
      </c>
      <c r="D109" s="214" t="s">
        <v>143</v>
      </c>
      <c r="E109" s="215" t="s">
        <v>1298</v>
      </c>
      <c r="F109" s="216" t="s">
        <v>1299</v>
      </c>
      <c r="G109" s="217" t="s">
        <v>185</v>
      </c>
      <c r="H109" s="218">
        <v>9.2560000000000002</v>
      </c>
      <c r="I109" s="219"/>
      <c r="J109" s="220">
        <f>ROUND(I109*H109,2)</f>
        <v>0</v>
      </c>
      <c r="K109" s="216" t="s">
        <v>147</v>
      </c>
      <c r="L109" s="46"/>
      <c r="M109" s="221" t="s">
        <v>19</v>
      </c>
      <c r="N109" s="222" t="s">
        <v>41</v>
      </c>
      <c r="O109" s="86"/>
      <c r="P109" s="223">
        <f>O109*H109</f>
        <v>0</v>
      </c>
      <c r="Q109" s="223">
        <v>0.00056999999999999998</v>
      </c>
      <c r="R109" s="223">
        <f>Q109*H109</f>
        <v>0.0052759199999999999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209</v>
      </c>
      <c r="AT109" s="225" t="s">
        <v>143</v>
      </c>
      <c r="AU109" s="225" t="s">
        <v>83</v>
      </c>
      <c r="AY109" s="19" t="s">
        <v>140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83</v>
      </c>
      <c r="BK109" s="226">
        <f>ROUND(I109*H109,2)</f>
        <v>0</v>
      </c>
      <c r="BL109" s="19" t="s">
        <v>209</v>
      </c>
      <c r="BM109" s="225" t="s">
        <v>1300</v>
      </c>
    </row>
    <row r="110" s="2" customFormat="1">
      <c r="A110" s="40"/>
      <c r="B110" s="41"/>
      <c r="C110" s="42"/>
      <c r="D110" s="227" t="s">
        <v>150</v>
      </c>
      <c r="E110" s="42"/>
      <c r="F110" s="228" t="s">
        <v>1301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150</v>
      </c>
      <c r="AU110" s="19" t="s">
        <v>83</v>
      </c>
    </row>
    <row r="111" s="13" customFormat="1">
      <c r="A111" s="13"/>
      <c r="B111" s="232"/>
      <c r="C111" s="233"/>
      <c r="D111" s="234" t="s">
        <v>152</v>
      </c>
      <c r="E111" s="235" t="s">
        <v>19</v>
      </c>
      <c r="F111" s="236" t="s">
        <v>1302</v>
      </c>
      <c r="G111" s="233"/>
      <c r="H111" s="237">
        <v>9.2560000000000002</v>
      </c>
      <c r="I111" s="238"/>
      <c r="J111" s="233"/>
      <c r="K111" s="233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152</v>
      </c>
      <c r="AU111" s="243" t="s">
        <v>83</v>
      </c>
      <c r="AV111" s="13" t="s">
        <v>83</v>
      </c>
      <c r="AW111" s="13" t="s">
        <v>31</v>
      </c>
      <c r="AX111" s="13" t="s">
        <v>77</v>
      </c>
      <c r="AY111" s="243" t="s">
        <v>140</v>
      </c>
    </row>
    <row r="112" s="2" customFormat="1" ht="16.5" customHeight="1">
      <c r="A112" s="40"/>
      <c r="B112" s="41"/>
      <c r="C112" s="214" t="s">
        <v>189</v>
      </c>
      <c r="D112" s="214" t="s">
        <v>143</v>
      </c>
      <c r="E112" s="215" t="s">
        <v>1303</v>
      </c>
      <c r="F112" s="216" t="s">
        <v>1304</v>
      </c>
      <c r="G112" s="217" t="s">
        <v>185</v>
      </c>
      <c r="H112" s="218">
        <v>27.664000000000001</v>
      </c>
      <c r="I112" s="219"/>
      <c r="J112" s="220">
        <f>ROUND(I112*H112,2)</f>
        <v>0</v>
      </c>
      <c r="K112" s="216" t="s">
        <v>147</v>
      </c>
      <c r="L112" s="46"/>
      <c r="M112" s="221" t="s">
        <v>19</v>
      </c>
      <c r="N112" s="222" t="s">
        <v>41</v>
      </c>
      <c r="O112" s="86"/>
      <c r="P112" s="223">
        <f>O112*H112</f>
        <v>0</v>
      </c>
      <c r="Q112" s="223">
        <v>0.00072000000000000005</v>
      </c>
      <c r="R112" s="223">
        <f>Q112*H112</f>
        <v>0.019918080000000001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209</v>
      </c>
      <c r="AT112" s="225" t="s">
        <v>143</v>
      </c>
      <c r="AU112" s="225" t="s">
        <v>83</v>
      </c>
      <c r="AY112" s="19" t="s">
        <v>140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83</v>
      </c>
      <c r="BK112" s="226">
        <f>ROUND(I112*H112,2)</f>
        <v>0</v>
      </c>
      <c r="BL112" s="19" t="s">
        <v>209</v>
      </c>
      <c r="BM112" s="225" t="s">
        <v>1305</v>
      </c>
    </row>
    <row r="113" s="2" customFormat="1">
      <c r="A113" s="40"/>
      <c r="B113" s="41"/>
      <c r="C113" s="42"/>
      <c r="D113" s="227" t="s">
        <v>150</v>
      </c>
      <c r="E113" s="42"/>
      <c r="F113" s="228" t="s">
        <v>1306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150</v>
      </c>
      <c r="AU113" s="19" t="s">
        <v>83</v>
      </c>
    </row>
    <row r="114" s="13" customFormat="1">
      <c r="A114" s="13"/>
      <c r="B114" s="232"/>
      <c r="C114" s="233"/>
      <c r="D114" s="234" t="s">
        <v>152</v>
      </c>
      <c r="E114" s="235" t="s">
        <v>19</v>
      </c>
      <c r="F114" s="236" t="s">
        <v>1307</v>
      </c>
      <c r="G114" s="233"/>
      <c r="H114" s="237">
        <v>27.664000000000001</v>
      </c>
      <c r="I114" s="238"/>
      <c r="J114" s="233"/>
      <c r="K114" s="233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152</v>
      </c>
      <c r="AU114" s="243" t="s">
        <v>83</v>
      </c>
      <c r="AV114" s="13" t="s">
        <v>83</v>
      </c>
      <c r="AW114" s="13" t="s">
        <v>31</v>
      </c>
      <c r="AX114" s="13" t="s">
        <v>77</v>
      </c>
      <c r="AY114" s="243" t="s">
        <v>140</v>
      </c>
    </row>
    <row r="115" s="2" customFormat="1" ht="24.15" customHeight="1">
      <c r="A115" s="40"/>
      <c r="B115" s="41"/>
      <c r="C115" s="214" t="s">
        <v>196</v>
      </c>
      <c r="D115" s="214" t="s">
        <v>143</v>
      </c>
      <c r="E115" s="215" t="s">
        <v>1308</v>
      </c>
      <c r="F115" s="216" t="s">
        <v>1309</v>
      </c>
      <c r="G115" s="217" t="s">
        <v>244</v>
      </c>
      <c r="H115" s="218">
        <v>0.033000000000000002</v>
      </c>
      <c r="I115" s="219"/>
      <c r="J115" s="220">
        <f>ROUND(I115*H115,2)</f>
        <v>0</v>
      </c>
      <c r="K115" s="216" t="s">
        <v>147</v>
      </c>
      <c r="L115" s="46"/>
      <c r="M115" s="221" t="s">
        <v>19</v>
      </c>
      <c r="N115" s="222" t="s">
        <v>41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209</v>
      </c>
      <c r="AT115" s="225" t="s">
        <v>143</v>
      </c>
      <c r="AU115" s="225" t="s">
        <v>83</v>
      </c>
      <c r="AY115" s="19" t="s">
        <v>140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83</v>
      </c>
      <c r="BK115" s="226">
        <f>ROUND(I115*H115,2)</f>
        <v>0</v>
      </c>
      <c r="BL115" s="19" t="s">
        <v>209</v>
      </c>
      <c r="BM115" s="225" t="s">
        <v>1310</v>
      </c>
    </row>
    <row r="116" s="2" customFormat="1">
      <c r="A116" s="40"/>
      <c r="B116" s="41"/>
      <c r="C116" s="42"/>
      <c r="D116" s="227" t="s">
        <v>150</v>
      </c>
      <c r="E116" s="42"/>
      <c r="F116" s="228" t="s">
        <v>1311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150</v>
      </c>
      <c r="AU116" s="19" t="s">
        <v>83</v>
      </c>
    </row>
    <row r="117" s="12" customFormat="1" ht="22.8" customHeight="1">
      <c r="A117" s="12"/>
      <c r="B117" s="198"/>
      <c r="C117" s="199"/>
      <c r="D117" s="200" t="s">
        <v>68</v>
      </c>
      <c r="E117" s="212" t="s">
        <v>1312</v>
      </c>
      <c r="F117" s="212" t="s">
        <v>1313</v>
      </c>
      <c r="G117" s="199"/>
      <c r="H117" s="199"/>
      <c r="I117" s="202"/>
      <c r="J117" s="213">
        <f>BK117</f>
        <v>0</v>
      </c>
      <c r="K117" s="199"/>
      <c r="L117" s="204"/>
      <c r="M117" s="205"/>
      <c r="N117" s="206"/>
      <c r="O117" s="206"/>
      <c r="P117" s="207">
        <f>SUM(P118:P125)</f>
        <v>0</v>
      </c>
      <c r="Q117" s="206"/>
      <c r="R117" s="207">
        <f>SUM(R118:R125)</f>
        <v>0.0062000000000000006</v>
      </c>
      <c r="S117" s="206"/>
      <c r="T117" s="208">
        <f>SUM(T118:T125)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9" t="s">
        <v>83</v>
      </c>
      <c r="AT117" s="210" t="s">
        <v>68</v>
      </c>
      <c r="AU117" s="210" t="s">
        <v>77</v>
      </c>
      <c r="AY117" s="209" t="s">
        <v>140</v>
      </c>
      <c r="BK117" s="211">
        <f>SUM(BK118:BK125)</f>
        <v>0</v>
      </c>
    </row>
    <row r="118" s="2" customFormat="1" ht="16.5" customHeight="1">
      <c r="A118" s="40"/>
      <c r="B118" s="41"/>
      <c r="C118" s="214" t="s">
        <v>141</v>
      </c>
      <c r="D118" s="214" t="s">
        <v>143</v>
      </c>
      <c r="E118" s="215" t="s">
        <v>1314</v>
      </c>
      <c r="F118" s="216" t="s">
        <v>1315</v>
      </c>
      <c r="G118" s="217" t="s">
        <v>281</v>
      </c>
      <c r="H118" s="218">
        <v>8</v>
      </c>
      <c r="I118" s="219"/>
      <c r="J118" s="220">
        <f>ROUND(I118*H118,2)</f>
        <v>0</v>
      </c>
      <c r="K118" s="216" t="s">
        <v>147</v>
      </c>
      <c r="L118" s="46"/>
      <c r="M118" s="221" t="s">
        <v>19</v>
      </c>
      <c r="N118" s="222" t="s">
        <v>41</v>
      </c>
      <c r="O118" s="86"/>
      <c r="P118" s="223">
        <f>O118*H118</f>
        <v>0</v>
      </c>
      <c r="Q118" s="223">
        <v>0.00022000000000000001</v>
      </c>
      <c r="R118" s="223">
        <f>Q118*H118</f>
        <v>0.0017600000000000001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209</v>
      </c>
      <c r="AT118" s="225" t="s">
        <v>143</v>
      </c>
      <c r="AU118" s="225" t="s">
        <v>83</v>
      </c>
      <c r="AY118" s="19" t="s">
        <v>140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83</v>
      </c>
      <c r="BK118" s="226">
        <f>ROUND(I118*H118,2)</f>
        <v>0</v>
      </c>
      <c r="BL118" s="19" t="s">
        <v>209</v>
      </c>
      <c r="BM118" s="225" t="s">
        <v>1316</v>
      </c>
    </row>
    <row r="119" s="2" customFormat="1">
      <c r="A119" s="40"/>
      <c r="B119" s="41"/>
      <c r="C119" s="42"/>
      <c r="D119" s="227" t="s">
        <v>150</v>
      </c>
      <c r="E119" s="42"/>
      <c r="F119" s="228" t="s">
        <v>1317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150</v>
      </c>
      <c r="AU119" s="19" t="s">
        <v>83</v>
      </c>
    </row>
    <row r="120" s="2" customFormat="1" ht="16.5" customHeight="1">
      <c r="A120" s="40"/>
      <c r="B120" s="41"/>
      <c r="C120" s="214" t="s">
        <v>206</v>
      </c>
      <c r="D120" s="214" t="s">
        <v>143</v>
      </c>
      <c r="E120" s="215" t="s">
        <v>1318</v>
      </c>
      <c r="F120" s="216" t="s">
        <v>1319</v>
      </c>
      <c r="G120" s="217" t="s">
        <v>281</v>
      </c>
      <c r="H120" s="218">
        <v>16</v>
      </c>
      <c r="I120" s="219"/>
      <c r="J120" s="220">
        <f>ROUND(I120*H120,2)</f>
        <v>0</v>
      </c>
      <c r="K120" s="216" t="s">
        <v>147</v>
      </c>
      <c r="L120" s="46"/>
      <c r="M120" s="221" t="s">
        <v>19</v>
      </c>
      <c r="N120" s="222" t="s">
        <v>41</v>
      </c>
      <c r="O120" s="86"/>
      <c r="P120" s="223">
        <f>O120*H120</f>
        <v>0</v>
      </c>
      <c r="Q120" s="223">
        <v>0.00025000000000000001</v>
      </c>
      <c r="R120" s="223">
        <f>Q120*H120</f>
        <v>0.0040000000000000001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209</v>
      </c>
      <c r="AT120" s="225" t="s">
        <v>143</v>
      </c>
      <c r="AU120" s="225" t="s">
        <v>83</v>
      </c>
      <c r="AY120" s="19" t="s">
        <v>140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83</v>
      </c>
      <c r="BK120" s="226">
        <f>ROUND(I120*H120,2)</f>
        <v>0</v>
      </c>
      <c r="BL120" s="19" t="s">
        <v>209</v>
      </c>
      <c r="BM120" s="225" t="s">
        <v>1320</v>
      </c>
    </row>
    <row r="121" s="2" customFormat="1">
      <c r="A121" s="40"/>
      <c r="B121" s="41"/>
      <c r="C121" s="42"/>
      <c r="D121" s="227" t="s">
        <v>150</v>
      </c>
      <c r="E121" s="42"/>
      <c r="F121" s="228" t="s">
        <v>1321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150</v>
      </c>
      <c r="AU121" s="19" t="s">
        <v>83</v>
      </c>
    </row>
    <row r="122" s="2" customFormat="1" ht="16.5" customHeight="1">
      <c r="A122" s="40"/>
      <c r="B122" s="41"/>
      <c r="C122" s="214" t="s">
        <v>212</v>
      </c>
      <c r="D122" s="214" t="s">
        <v>143</v>
      </c>
      <c r="E122" s="215" t="s">
        <v>1322</v>
      </c>
      <c r="F122" s="216" t="s">
        <v>1323</v>
      </c>
      <c r="G122" s="217" t="s">
        <v>281</v>
      </c>
      <c r="H122" s="218">
        <v>2</v>
      </c>
      <c r="I122" s="219"/>
      <c r="J122" s="220">
        <f>ROUND(I122*H122,2)</f>
        <v>0</v>
      </c>
      <c r="K122" s="216" t="s">
        <v>147</v>
      </c>
      <c r="L122" s="46"/>
      <c r="M122" s="221" t="s">
        <v>19</v>
      </c>
      <c r="N122" s="222" t="s">
        <v>41</v>
      </c>
      <c r="O122" s="86"/>
      <c r="P122" s="223">
        <f>O122*H122</f>
        <v>0</v>
      </c>
      <c r="Q122" s="223">
        <v>0.00022000000000000001</v>
      </c>
      <c r="R122" s="223">
        <f>Q122*H122</f>
        <v>0.00044000000000000002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209</v>
      </c>
      <c r="AT122" s="225" t="s">
        <v>143</v>
      </c>
      <c r="AU122" s="225" t="s">
        <v>83</v>
      </c>
      <c r="AY122" s="19" t="s">
        <v>140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83</v>
      </c>
      <c r="BK122" s="226">
        <f>ROUND(I122*H122,2)</f>
        <v>0</v>
      </c>
      <c r="BL122" s="19" t="s">
        <v>209</v>
      </c>
      <c r="BM122" s="225" t="s">
        <v>1324</v>
      </c>
    </row>
    <row r="123" s="2" customFormat="1">
      <c r="A123" s="40"/>
      <c r="B123" s="41"/>
      <c r="C123" s="42"/>
      <c r="D123" s="227" t="s">
        <v>150</v>
      </c>
      <c r="E123" s="42"/>
      <c r="F123" s="228" t="s">
        <v>1325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150</v>
      </c>
      <c r="AU123" s="19" t="s">
        <v>83</v>
      </c>
    </row>
    <row r="124" s="2" customFormat="1" ht="24.15" customHeight="1">
      <c r="A124" s="40"/>
      <c r="B124" s="41"/>
      <c r="C124" s="214" t="s">
        <v>8</v>
      </c>
      <c r="D124" s="214" t="s">
        <v>143</v>
      </c>
      <c r="E124" s="215" t="s">
        <v>1326</v>
      </c>
      <c r="F124" s="216" t="s">
        <v>1327</v>
      </c>
      <c r="G124" s="217" t="s">
        <v>244</v>
      </c>
      <c r="H124" s="218">
        <v>0.0060000000000000001</v>
      </c>
      <c r="I124" s="219"/>
      <c r="J124" s="220">
        <f>ROUND(I124*H124,2)</f>
        <v>0</v>
      </c>
      <c r="K124" s="216" t="s">
        <v>147</v>
      </c>
      <c r="L124" s="46"/>
      <c r="M124" s="221" t="s">
        <v>19</v>
      </c>
      <c r="N124" s="222" t="s">
        <v>41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209</v>
      </c>
      <c r="AT124" s="225" t="s">
        <v>143</v>
      </c>
      <c r="AU124" s="225" t="s">
        <v>83</v>
      </c>
      <c r="AY124" s="19" t="s">
        <v>140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83</v>
      </c>
      <c r="BK124" s="226">
        <f>ROUND(I124*H124,2)</f>
        <v>0</v>
      </c>
      <c r="BL124" s="19" t="s">
        <v>209</v>
      </c>
      <c r="BM124" s="225" t="s">
        <v>1328</v>
      </c>
    </row>
    <row r="125" s="2" customFormat="1">
      <c r="A125" s="40"/>
      <c r="B125" s="41"/>
      <c r="C125" s="42"/>
      <c r="D125" s="227" t="s">
        <v>150</v>
      </c>
      <c r="E125" s="42"/>
      <c r="F125" s="228" t="s">
        <v>1329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150</v>
      </c>
      <c r="AU125" s="19" t="s">
        <v>83</v>
      </c>
    </row>
    <row r="126" s="12" customFormat="1" ht="22.8" customHeight="1">
      <c r="A126" s="12"/>
      <c r="B126" s="198"/>
      <c r="C126" s="199"/>
      <c r="D126" s="200" t="s">
        <v>68</v>
      </c>
      <c r="E126" s="212" t="s">
        <v>1330</v>
      </c>
      <c r="F126" s="212" t="s">
        <v>1331</v>
      </c>
      <c r="G126" s="199"/>
      <c r="H126" s="199"/>
      <c r="I126" s="202"/>
      <c r="J126" s="213">
        <f>BK126</f>
        <v>0</v>
      </c>
      <c r="K126" s="199"/>
      <c r="L126" s="204"/>
      <c r="M126" s="205"/>
      <c r="N126" s="206"/>
      <c r="O126" s="206"/>
      <c r="P126" s="207">
        <f>SUM(P127:P136)</f>
        <v>0</v>
      </c>
      <c r="Q126" s="206"/>
      <c r="R126" s="207">
        <f>SUM(R127:R136)</f>
        <v>0.37069999999999992</v>
      </c>
      <c r="S126" s="206"/>
      <c r="T126" s="208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83</v>
      </c>
      <c r="AT126" s="210" t="s">
        <v>68</v>
      </c>
      <c r="AU126" s="210" t="s">
        <v>77</v>
      </c>
      <c r="AY126" s="209" t="s">
        <v>140</v>
      </c>
      <c r="BK126" s="211">
        <f>SUM(BK127:BK136)</f>
        <v>0</v>
      </c>
    </row>
    <row r="127" s="2" customFormat="1" ht="24.15" customHeight="1">
      <c r="A127" s="40"/>
      <c r="B127" s="41"/>
      <c r="C127" s="214" t="s">
        <v>221</v>
      </c>
      <c r="D127" s="214" t="s">
        <v>143</v>
      </c>
      <c r="E127" s="215" t="s">
        <v>1332</v>
      </c>
      <c r="F127" s="216" t="s">
        <v>1333</v>
      </c>
      <c r="G127" s="217" t="s">
        <v>281</v>
      </c>
      <c r="H127" s="218">
        <v>1</v>
      </c>
      <c r="I127" s="219"/>
      <c r="J127" s="220">
        <f>ROUND(I127*H127,2)</f>
        <v>0</v>
      </c>
      <c r="K127" s="216" t="s">
        <v>147</v>
      </c>
      <c r="L127" s="46"/>
      <c r="M127" s="221" t="s">
        <v>19</v>
      </c>
      <c r="N127" s="222" t="s">
        <v>41</v>
      </c>
      <c r="O127" s="86"/>
      <c r="P127" s="223">
        <f>O127*H127</f>
        <v>0</v>
      </c>
      <c r="Q127" s="223">
        <v>0.0304</v>
      </c>
      <c r="R127" s="223">
        <f>Q127*H127</f>
        <v>0.0304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209</v>
      </c>
      <c r="AT127" s="225" t="s">
        <v>143</v>
      </c>
      <c r="AU127" s="225" t="s">
        <v>83</v>
      </c>
      <c r="AY127" s="19" t="s">
        <v>140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83</v>
      </c>
      <c r="BK127" s="226">
        <f>ROUND(I127*H127,2)</f>
        <v>0</v>
      </c>
      <c r="BL127" s="19" t="s">
        <v>209</v>
      </c>
      <c r="BM127" s="225" t="s">
        <v>1334</v>
      </c>
    </row>
    <row r="128" s="2" customFormat="1">
      <c r="A128" s="40"/>
      <c r="B128" s="41"/>
      <c r="C128" s="42"/>
      <c r="D128" s="227" t="s">
        <v>150</v>
      </c>
      <c r="E128" s="42"/>
      <c r="F128" s="228" t="s">
        <v>1335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150</v>
      </c>
      <c r="AU128" s="19" t="s">
        <v>83</v>
      </c>
    </row>
    <row r="129" s="2" customFormat="1" ht="24.15" customHeight="1">
      <c r="A129" s="40"/>
      <c r="B129" s="41"/>
      <c r="C129" s="214" t="s">
        <v>228</v>
      </c>
      <c r="D129" s="214" t="s">
        <v>143</v>
      </c>
      <c r="E129" s="215" t="s">
        <v>1336</v>
      </c>
      <c r="F129" s="216" t="s">
        <v>1337</v>
      </c>
      <c r="G129" s="217" t="s">
        <v>281</v>
      </c>
      <c r="H129" s="218">
        <v>4</v>
      </c>
      <c r="I129" s="219"/>
      <c r="J129" s="220">
        <f>ROUND(I129*H129,2)</f>
        <v>0</v>
      </c>
      <c r="K129" s="216" t="s">
        <v>147</v>
      </c>
      <c r="L129" s="46"/>
      <c r="M129" s="221" t="s">
        <v>19</v>
      </c>
      <c r="N129" s="222" t="s">
        <v>41</v>
      </c>
      <c r="O129" s="86"/>
      <c r="P129" s="223">
        <f>O129*H129</f>
        <v>0</v>
      </c>
      <c r="Q129" s="223">
        <v>0.050319999999999997</v>
      </c>
      <c r="R129" s="223">
        <f>Q129*H129</f>
        <v>0.20127999999999999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209</v>
      </c>
      <c r="AT129" s="225" t="s">
        <v>143</v>
      </c>
      <c r="AU129" s="225" t="s">
        <v>83</v>
      </c>
      <c r="AY129" s="19" t="s">
        <v>140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83</v>
      </c>
      <c r="BK129" s="226">
        <f>ROUND(I129*H129,2)</f>
        <v>0</v>
      </c>
      <c r="BL129" s="19" t="s">
        <v>209</v>
      </c>
      <c r="BM129" s="225" t="s">
        <v>1338</v>
      </c>
    </row>
    <row r="130" s="2" customFormat="1">
      <c r="A130" s="40"/>
      <c r="B130" s="41"/>
      <c r="C130" s="42"/>
      <c r="D130" s="227" t="s">
        <v>150</v>
      </c>
      <c r="E130" s="42"/>
      <c r="F130" s="228" t="s">
        <v>1339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150</v>
      </c>
      <c r="AU130" s="19" t="s">
        <v>83</v>
      </c>
    </row>
    <row r="131" s="2" customFormat="1" ht="24.15" customHeight="1">
      <c r="A131" s="40"/>
      <c r="B131" s="41"/>
      <c r="C131" s="214" t="s">
        <v>234</v>
      </c>
      <c r="D131" s="214" t="s">
        <v>143</v>
      </c>
      <c r="E131" s="215" t="s">
        <v>1340</v>
      </c>
      <c r="F131" s="216" t="s">
        <v>1341</v>
      </c>
      <c r="G131" s="217" t="s">
        <v>281</v>
      </c>
      <c r="H131" s="218">
        <v>2</v>
      </c>
      <c r="I131" s="219"/>
      <c r="J131" s="220">
        <f>ROUND(I131*H131,2)</f>
        <v>0</v>
      </c>
      <c r="K131" s="216" t="s">
        <v>147</v>
      </c>
      <c r="L131" s="46"/>
      <c r="M131" s="221" t="s">
        <v>19</v>
      </c>
      <c r="N131" s="222" t="s">
        <v>41</v>
      </c>
      <c r="O131" s="86"/>
      <c r="P131" s="223">
        <f>O131*H131</f>
        <v>0</v>
      </c>
      <c r="Q131" s="223">
        <v>0.066360000000000002</v>
      </c>
      <c r="R131" s="223">
        <f>Q131*H131</f>
        <v>0.13272000000000001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209</v>
      </c>
      <c r="AT131" s="225" t="s">
        <v>143</v>
      </c>
      <c r="AU131" s="225" t="s">
        <v>83</v>
      </c>
      <c r="AY131" s="19" t="s">
        <v>140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83</v>
      </c>
      <c r="BK131" s="226">
        <f>ROUND(I131*H131,2)</f>
        <v>0</v>
      </c>
      <c r="BL131" s="19" t="s">
        <v>209</v>
      </c>
      <c r="BM131" s="225" t="s">
        <v>1342</v>
      </c>
    </row>
    <row r="132" s="2" customFormat="1">
      <c r="A132" s="40"/>
      <c r="B132" s="41"/>
      <c r="C132" s="42"/>
      <c r="D132" s="227" t="s">
        <v>150</v>
      </c>
      <c r="E132" s="42"/>
      <c r="F132" s="228" t="s">
        <v>1343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150</v>
      </c>
      <c r="AU132" s="19" t="s">
        <v>83</v>
      </c>
    </row>
    <row r="133" s="2" customFormat="1" ht="16.5" customHeight="1">
      <c r="A133" s="40"/>
      <c r="B133" s="41"/>
      <c r="C133" s="214" t="s">
        <v>209</v>
      </c>
      <c r="D133" s="214" t="s">
        <v>143</v>
      </c>
      <c r="E133" s="215" t="s">
        <v>1344</v>
      </c>
      <c r="F133" s="216" t="s">
        <v>1345</v>
      </c>
      <c r="G133" s="217" t="s">
        <v>281</v>
      </c>
      <c r="H133" s="218">
        <v>1</v>
      </c>
      <c r="I133" s="219"/>
      <c r="J133" s="220">
        <f>ROUND(I133*H133,2)</f>
        <v>0</v>
      </c>
      <c r="K133" s="216" t="s">
        <v>147</v>
      </c>
      <c r="L133" s="46"/>
      <c r="M133" s="221" t="s">
        <v>19</v>
      </c>
      <c r="N133" s="222" t="s">
        <v>41</v>
      </c>
      <c r="O133" s="86"/>
      <c r="P133" s="223">
        <f>O133*H133</f>
        <v>0</v>
      </c>
      <c r="Q133" s="223">
        <v>0.0063</v>
      </c>
      <c r="R133" s="223">
        <f>Q133*H133</f>
        <v>0.0063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209</v>
      </c>
      <c r="AT133" s="225" t="s">
        <v>143</v>
      </c>
      <c r="AU133" s="225" t="s">
        <v>83</v>
      </c>
      <c r="AY133" s="19" t="s">
        <v>140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83</v>
      </c>
      <c r="BK133" s="226">
        <f>ROUND(I133*H133,2)</f>
        <v>0</v>
      </c>
      <c r="BL133" s="19" t="s">
        <v>209</v>
      </c>
      <c r="BM133" s="225" t="s">
        <v>1346</v>
      </c>
    </row>
    <row r="134" s="2" customFormat="1">
      <c r="A134" s="40"/>
      <c r="B134" s="41"/>
      <c r="C134" s="42"/>
      <c r="D134" s="227" t="s">
        <v>150</v>
      </c>
      <c r="E134" s="42"/>
      <c r="F134" s="228" t="s">
        <v>1347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150</v>
      </c>
      <c r="AU134" s="19" t="s">
        <v>83</v>
      </c>
    </row>
    <row r="135" s="2" customFormat="1" ht="24.15" customHeight="1">
      <c r="A135" s="40"/>
      <c r="B135" s="41"/>
      <c r="C135" s="214" t="s">
        <v>247</v>
      </c>
      <c r="D135" s="214" t="s">
        <v>143</v>
      </c>
      <c r="E135" s="215" t="s">
        <v>1348</v>
      </c>
      <c r="F135" s="216" t="s">
        <v>1349</v>
      </c>
      <c r="G135" s="217" t="s">
        <v>244</v>
      </c>
      <c r="H135" s="218">
        <v>0.371</v>
      </c>
      <c r="I135" s="219"/>
      <c r="J135" s="220">
        <f>ROUND(I135*H135,2)</f>
        <v>0</v>
      </c>
      <c r="K135" s="216" t="s">
        <v>147</v>
      </c>
      <c r="L135" s="46"/>
      <c r="M135" s="221" t="s">
        <v>19</v>
      </c>
      <c r="N135" s="222" t="s">
        <v>41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209</v>
      </c>
      <c r="AT135" s="225" t="s">
        <v>143</v>
      </c>
      <c r="AU135" s="225" t="s">
        <v>83</v>
      </c>
      <c r="AY135" s="19" t="s">
        <v>140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83</v>
      </c>
      <c r="BK135" s="226">
        <f>ROUND(I135*H135,2)</f>
        <v>0</v>
      </c>
      <c r="BL135" s="19" t="s">
        <v>209</v>
      </c>
      <c r="BM135" s="225" t="s">
        <v>1350</v>
      </c>
    </row>
    <row r="136" s="2" customFormat="1">
      <c r="A136" s="40"/>
      <c r="B136" s="41"/>
      <c r="C136" s="42"/>
      <c r="D136" s="227" t="s">
        <v>150</v>
      </c>
      <c r="E136" s="42"/>
      <c r="F136" s="228" t="s">
        <v>1351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150</v>
      </c>
      <c r="AU136" s="19" t="s">
        <v>83</v>
      </c>
    </row>
    <row r="137" s="12" customFormat="1" ht="22.8" customHeight="1">
      <c r="A137" s="12"/>
      <c r="B137" s="198"/>
      <c r="C137" s="199"/>
      <c r="D137" s="200" t="s">
        <v>68</v>
      </c>
      <c r="E137" s="212" t="s">
        <v>1352</v>
      </c>
      <c r="F137" s="212" t="s">
        <v>1353</v>
      </c>
      <c r="G137" s="199"/>
      <c r="H137" s="199"/>
      <c r="I137" s="202"/>
      <c r="J137" s="213">
        <f>BK137</f>
        <v>0</v>
      </c>
      <c r="K137" s="199"/>
      <c r="L137" s="204"/>
      <c r="M137" s="205"/>
      <c r="N137" s="206"/>
      <c r="O137" s="206"/>
      <c r="P137" s="207">
        <f>SUM(P138:P154)</f>
        <v>0</v>
      </c>
      <c r="Q137" s="206"/>
      <c r="R137" s="207">
        <f>SUM(R138:R154)</f>
        <v>0.025447999999999998</v>
      </c>
      <c r="S137" s="206"/>
      <c r="T137" s="208">
        <f>SUM(T138:T154)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9" t="s">
        <v>83</v>
      </c>
      <c r="AT137" s="210" t="s">
        <v>68</v>
      </c>
      <c r="AU137" s="210" t="s">
        <v>77</v>
      </c>
      <c r="AY137" s="209" t="s">
        <v>140</v>
      </c>
      <c r="BK137" s="211">
        <f>SUM(BK138:BK154)</f>
        <v>0</v>
      </c>
    </row>
    <row r="138" s="2" customFormat="1" ht="16.5" customHeight="1">
      <c r="A138" s="40"/>
      <c r="B138" s="41"/>
      <c r="C138" s="214" t="s">
        <v>252</v>
      </c>
      <c r="D138" s="214" t="s">
        <v>143</v>
      </c>
      <c r="E138" s="215" t="s">
        <v>1354</v>
      </c>
      <c r="F138" s="216" t="s">
        <v>1355</v>
      </c>
      <c r="G138" s="217" t="s">
        <v>281</v>
      </c>
      <c r="H138" s="218">
        <v>1</v>
      </c>
      <c r="I138" s="219"/>
      <c r="J138" s="220">
        <f>ROUND(I138*H138,2)</f>
        <v>0</v>
      </c>
      <c r="K138" s="216" t="s">
        <v>147</v>
      </c>
      <c r="L138" s="46"/>
      <c r="M138" s="221" t="s">
        <v>19</v>
      </c>
      <c r="N138" s="222" t="s">
        <v>41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209</v>
      </c>
      <c r="AT138" s="225" t="s">
        <v>143</v>
      </c>
      <c r="AU138" s="225" t="s">
        <v>83</v>
      </c>
      <c r="AY138" s="19" t="s">
        <v>140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83</v>
      </c>
      <c r="BK138" s="226">
        <f>ROUND(I138*H138,2)</f>
        <v>0</v>
      </c>
      <c r="BL138" s="19" t="s">
        <v>209</v>
      </c>
      <c r="BM138" s="225" t="s">
        <v>1356</v>
      </c>
    </row>
    <row r="139" s="2" customFormat="1">
      <c r="A139" s="40"/>
      <c r="B139" s="41"/>
      <c r="C139" s="42"/>
      <c r="D139" s="227" t="s">
        <v>150</v>
      </c>
      <c r="E139" s="42"/>
      <c r="F139" s="228" t="s">
        <v>1357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150</v>
      </c>
      <c r="AU139" s="19" t="s">
        <v>83</v>
      </c>
    </row>
    <row r="140" s="13" customFormat="1">
      <c r="A140" s="13"/>
      <c r="B140" s="232"/>
      <c r="C140" s="233"/>
      <c r="D140" s="234" t="s">
        <v>152</v>
      </c>
      <c r="E140" s="235" t="s">
        <v>19</v>
      </c>
      <c r="F140" s="236" t="s">
        <v>1358</v>
      </c>
      <c r="G140" s="233"/>
      <c r="H140" s="237">
        <v>1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152</v>
      </c>
      <c r="AU140" s="243" t="s">
        <v>83</v>
      </c>
      <c r="AV140" s="13" t="s">
        <v>83</v>
      </c>
      <c r="AW140" s="13" t="s">
        <v>31</v>
      </c>
      <c r="AX140" s="13" t="s">
        <v>77</v>
      </c>
      <c r="AY140" s="243" t="s">
        <v>140</v>
      </c>
    </row>
    <row r="141" s="2" customFormat="1" ht="16.5" customHeight="1">
      <c r="A141" s="40"/>
      <c r="B141" s="41"/>
      <c r="C141" s="269" t="s">
        <v>257</v>
      </c>
      <c r="D141" s="269" t="s">
        <v>395</v>
      </c>
      <c r="E141" s="270" t="s">
        <v>1359</v>
      </c>
      <c r="F141" s="271" t="s">
        <v>1360</v>
      </c>
      <c r="G141" s="272" t="s">
        <v>281</v>
      </c>
      <c r="H141" s="273">
        <v>1</v>
      </c>
      <c r="I141" s="274"/>
      <c r="J141" s="275">
        <f>ROUND(I141*H141,2)</f>
        <v>0</v>
      </c>
      <c r="K141" s="271" t="s">
        <v>147</v>
      </c>
      <c r="L141" s="276"/>
      <c r="M141" s="277" t="s">
        <v>19</v>
      </c>
      <c r="N141" s="278" t="s">
        <v>41</v>
      </c>
      <c r="O141" s="86"/>
      <c r="P141" s="223">
        <f>O141*H141</f>
        <v>0</v>
      </c>
      <c r="Q141" s="223">
        <v>0.014</v>
      </c>
      <c r="R141" s="223">
        <f>Q141*H141</f>
        <v>0.014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385</v>
      </c>
      <c r="AT141" s="225" t="s">
        <v>395</v>
      </c>
      <c r="AU141" s="225" t="s">
        <v>83</v>
      </c>
      <c r="AY141" s="19" t="s">
        <v>140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83</v>
      </c>
      <c r="BK141" s="226">
        <f>ROUND(I141*H141,2)</f>
        <v>0</v>
      </c>
      <c r="BL141" s="19" t="s">
        <v>209</v>
      </c>
      <c r="BM141" s="225" t="s">
        <v>1361</v>
      </c>
    </row>
    <row r="142" s="2" customFormat="1" ht="16.5" customHeight="1">
      <c r="A142" s="40"/>
      <c r="B142" s="41"/>
      <c r="C142" s="214" t="s">
        <v>263</v>
      </c>
      <c r="D142" s="214" t="s">
        <v>143</v>
      </c>
      <c r="E142" s="215" t="s">
        <v>1362</v>
      </c>
      <c r="F142" s="216" t="s">
        <v>1363</v>
      </c>
      <c r="G142" s="217" t="s">
        <v>281</v>
      </c>
      <c r="H142" s="218">
        <v>4</v>
      </c>
      <c r="I142" s="219"/>
      <c r="J142" s="220">
        <f>ROUND(I142*H142,2)</f>
        <v>0</v>
      </c>
      <c r="K142" s="216" t="s">
        <v>147</v>
      </c>
      <c r="L142" s="46"/>
      <c r="M142" s="221" t="s">
        <v>19</v>
      </c>
      <c r="N142" s="222" t="s">
        <v>41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209</v>
      </c>
      <c r="AT142" s="225" t="s">
        <v>143</v>
      </c>
      <c r="AU142" s="225" t="s">
        <v>83</v>
      </c>
      <c r="AY142" s="19" t="s">
        <v>140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83</v>
      </c>
      <c r="BK142" s="226">
        <f>ROUND(I142*H142,2)</f>
        <v>0</v>
      </c>
      <c r="BL142" s="19" t="s">
        <v>209</v>
      </c>
      <c r="BM142" s="225" t="s">
        <v>1364</v>
      </c>
    </row>
    <row r="143" s="2" customFormat="1">
      <c r="A143" s="40"/>
      <c r="B143" s="41"/>
      <c r="C143" s="42"/>
      <c r="D143" s="227" t="s">
        <v>150</v>
      </c>
      <c r="E143" s="42"/>
      <c r="F143" s="228" t="s">
        <v>1365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150</v>
      </c>
      <c r="AU143" s="19" t="s">
        <v>83</v>
      </c>
    </row>
    <row r="144" s="13" customFormat="1">
      <c r="A144" s="13"/>
      <c r="B144" s="232"/>
      <c r="C144" s="233"/>
      <c r="D144" s="234" t="s">
        <v>152</v>
      </c>
      <c r="E144" s="235" t="s">
        <v>19</v>
      </c>
      <c r="F144" s="236" t="s">
        <v>1366</v>
      </c>
      <c r="G144" s="233"/>
      <c r="H144" s="237">
        <v>4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152</v>
      </c>
      <c r="AU144" s="243" t="s">
        <v>83</v>
      </c>
      <c r="AV144" s="13" t="s">
        <v>83</v>
      </c>
      <c r="AW144" s="13" t="s">
        <v>31</v>
      </c>
      <c r="AX144" s="13" t="s">
        <v>77</v>
      </c>
      <c r="AY144" s="243" t="s">
        <v>140</v>
      </c>
    </row>
    <row r="145" s="2" customFormat="1" ht="16.5" customHeight="1">
      <c r="A145" s="40"/>
      <c r="B145" s="41"/>
      <c r="C145" s="269" t="s">
        <v>7</v>
      </c>
      <c r="D145" s="269" t="s">
        <v>395</v>
      </c>
      <c r="E145" s="270" t="s">
        <v>1367</v>
      </c>
      <c r="F145" s="271" t="s">
        <v>1368</v>
      </c>
      <c r="G145" s="272" t="s">
        <v>281</v>
      </c>
      <c r="H145" s="273">
        <v>2</v>
      </c>
      <c r="I145" s="274"/>
      <c r="J145" s="275">
        <f>ROUND(I145*H145,2)</f>
        <v>0</v>
      </c>
      <c r="K145" s="271" t="s">
        <v>147</v>
      </c>
      <c r="L145" s="276"/>
      <c r="M145" s="277" t="s">
        <v>19</v>
      </c>
      <c r="N145" s="278" t="s">
        <v>41</v>
      </c>
      <c r="O145" s="86"/>
      <c r="P145" s="223">
        <f>O145*H145</f>
        <v>0</v>
      </c>
      <c r="Q145" s="223">
        <v>3.0000000000000001E-05</v>
      </c>
      <c r="R145" s="223">
        <f>Q145*H145</f>
        <v>6.0000000000000002E-05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385</v>
      </c>
      <c r="AT145" s="225" t="s">
        <v>395</v>
      </c>
      <c r="AU145" s="225" t="s">
        <v>83</v>
      </c>
      <c r="AY145" s="19" t="s">
        <v>140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83</v>
      </c>
      <c r="BK145" s="226">
        <f>ROUND(I145*H145,2)</f>
        <v>0</v>
      </c>
      <c r="BL145" s="19" t="s">
        <v>209</v>
      </c>
      <c r="BM145" s="225" t="s">
        <v>1369</v>
      </c>
    </row>
    <row r="146" s="13" customFormat="1">
      <c r="A146" s="13"/>
      <c r="B146" s="232"/>
      <c r="C146" s="233"/>
      <c r="D146" s="234" t="s">
        <v>152</v>
      </c>
      <c r="E146" s="235" t="s">
        <v>19</v>
      </c>
      <c r="F146" s="236" t="s">
        <v>1370</v>
      </c>
      <c r="G146" s="233"/>
      <c r="H146" s="237">
        <v>2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152</v>
      </c>
      <c r="AU146" s="243" t="s">
        <v>83</v>
      </c>
      <c r="AV146" s="13" t="s">
        <v>83</v>
      </c>
      <c r="AW146" s="13" t="s">
        <v>31</v>
      </c>
      <c r="AX146" s="13" t="s">
        <v>77</v>
      </c>
      <c r="AY146" s="243" t="s">
        <v>140</v>
      </c>
    </row>
    <row r="147" s="2" customFormat="1" ht="16.5" customHeight="1">
      <c r="A147" s="40"/>
      <c r="B147" s="41"/>
      <c r="C147" s="269" t="s">
        <v>278</v>
      </c>
      <c r="D147" s="269" t="s">
        <v>395</v>
      </c>
      <c r="E147" s="270" t="s">
        <v>1371</v>
      </c>
      <c r="F147" s="271" t="s">
        <v>1372</v>
      </c>
      <c r="G147" s="272" t="s">
        <v>281</v>
      </c>
      <c r="H147" s="273">
        <v>2</v>
      </c>
      <c r="I147" s="274"/>
      <c r="J147" s="275">
        <f>ROUND(I147*H147,2)</f>
        <v>0</v>
      </c>
      <c r="K147" s="271" t="s">
        <v>147</v>
      </c>
      <c r="L147" s="276"/>
      <c r="M147" s="277" t="s">
        <v>19</v>
      </c>
      <c r="N147" s="278" t="s">
        <v>41</v>
      </c>
      <c r="O147" s="86"/>
      <c r="P147" s="223">
        <f>O147*H147</f>
        <v>0</v>
      </c>
      <c r="Q147" s="223">
        <v>0.00014999999999999999</v>
      </c>
      <c r="R147" s="223">
        <f>Q147*H147</f>
        <v>0.00029999999999999997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385</v>
      </c>
      <c r="AT147" s="225" t="s">
        <v>395</v>
      </c>
      <c r="AU147" s="225" t="s">
        <v>83</v>
      </c>
      <c r="AY147" s="19" t="s">
        <v>140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83</v>
      </c>
      <c r="BK147" s="226">
        <f>ROUND(I147*H147,2)</f>
        <v>0</v>
      </c>
      <c r="BL147" s="19" t="s">
        <v>209</v>
      </c>
      <c r="BM147" s="225" t="s">
        <v>1373</v>
      </c>
    </row>
    <row r="148" s="13" customFormat="1">
      <c r="A148" s="13"/>
      <c r="B148" s="232"/>
      <c r="C148" s="233"/>
      <c r="D148" s="234" t="s">
        <v>152</v>
      </c>
      <c r="E148" s="235" t="s">
        <v>19</v>
      </c>
      <c r="F148" s="236" t="s">
        <v>1374</v>
      </c>
      <c r="G148" s="233"/>
      <c r="H148" s="237">
        <v>2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152</v>
      </c>
      <c r="AU148" s="243" t="s">
        <v>83</v>
      </c>
      <c r="AV148" s="13" t="s">
        <v>83</v>
      </c>
      <c r="AW148" s="13" t="s">
        <v>31</v>
      </c>
      <c r="AX148" s="13" t="s">
        <v>77</v>
      </c>
      <c r="AY148" s="243" t="s">
        <v>140</v>
      </c>
    </row>
    <row r="149" s="2" customFormat="1" ht="21.75" customHeight="1">
      <c r="A149" s="40"/>
      <c r="B149" s="41"/>
      <c r="C149" s="214" t="s">
        <v>286</v>
      </c>
      <c r="D149" s="214" t="s">
        <v>143</v>
      </c>
      <c r="E149" s="215" t="s">
        <v>1375</v>
      </c>
      <c r="F149" s="216" t="s">
        <v>1376</v>
      </c>
      <c r="G149" s="217" t="s">
        <v>185</v>
      </c>
      <c r="H149" s="218">
        <v>1.2</v>
      </c>
      <c r="I149" s="219"/>
      <c r="J149" s="220">
        <f>ROUND(I149*H149,2)</f>
        <v>0</v>
      </c>
      <c r="K149" s="216" t="s">
        <v>147</v>
      </c>
      <c r="L149" s="46"/>
      <c r="M149" s="221" t="s">
        <v>19</v>
      </c>
      <c r="N149" s="222" t="s">
        <v>41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209</v>
      </c>
      <c r="AT149" s="225" t="s">
        <v>143</v>
      </c>
      <c r="AU149" s="225" t="s">
        <v>83</v>
      </c>
      <c r="AY149" s="19" t="s">
        <v>140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83</v>
      </c>
      <c r="BK149" s="226">
        <f>ROUND(I149*H149,2)</f>
        <v>0</v>
      </c>
      <c r="BL149" s="19" t="s">
        <v>209</v>
      </c>
      <c r="BM149" s="225" t="s">
        <v>1377</v>
      </c>
    </row>
    <row r="150" s="2" customFormat="1">
      <c r="A150" s="40"/>
      <c r="B150" s="41"/>
      <c r="C150" s="42"/>
      <c r="D150" s="227" t="s">
        <v>150</v>
      </c>
      <c r="E150" s="42"/>
      <c r="F150" s="228" t="s">
        <v>1378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150</v>
      </c>
      <c r="AU150" s="19" t="s">
        <v>83</v>
      </c>
    </row>
    <row r="151" s="2" customFormat="1" ht="16.5" customHeight="1">
      <c r="A151" s="40"/>
      <c r="B151" s="41"/>
      <c r="C151" s="269" t="s">
        <v>294</v>
      </c>
      <c r="D151" s="269" t="s">
        <v>395</v>
      </c>
      <c r="E151" s="270" t="s">
        <v>1379</v>
      </c>
      <c r="F151" s="271" t="s">
        <v>1380</v>
      </c>
      <c r="G151" s="272" t="s">
        <v>281</v>
      </c>
      <c r="H151" s="273">
        <v>1.44</v>
      </c>
      <c r="I151" s="274"/>
      <c r="J151" s="275">
        <f>ROUND(I151*H151,2)</f>
        <v>0</v>
      </c>
      <c r="K151" s="271" t="s">
        <v>147</v>
      </c>
      <c r="L151" s="276"/>
      <c r="M151" s="277" t="s">
        <v>19</v>
      </c>
      <c r="N151" s="278" t="s">
        <v>41</v>
      </c>
      <c r="O151" s="86"/>
      <c r="P151" s="223">
        <f>O151*H151</f>
        <v>0</v>
      </c>
      <c r="Q151" s="223">
        <v>0.0077000000000000002</v>
      </c>
      <c r="R151" s="223">
        <f>Q151*H151</f>
        <v>0.011088000000000001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385</v>
      </c>
      <c r="AT151" s="225" t="s">
        <v>395</v>
      </c>
      <c r="AU151" s="225" t="s">
        <v>83</v>
      </c>
      <c r="AY151" s="19" t="s">
        <v>140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83</v>
      </c>
      <c r="BK151" s="226">
        <f>ROUND(I151*H151,2)</f>
        <v>0</v>
      </c>
      <c r="BL151" s="19" t="s">
        <v>209</v>
      </c>
      <c r="BM151" s="225" t="s">
        <v>1381</v>
      </c>
    </row>
    <row r="152" s="13" customFormat="1">
      <c r="A152" s="13"/>
      <c r="B152" s="232"/>
      <c r="C152" s="233"/>
      <c r="D152" s="234" t="s">
        <v>152</v>
      </c>
      <c r="E152" s="233"/>
      <c r="F152" s="236" t="s">
        <v>1382</v>
      </c>
      <c r="G152" s="233"/>
      <c r="H152" s="237">
        <v>1.44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152</v>
      </c>
      <c r="AU152" s="243" t="s">
        <v>83</v>
      </c>
      <c r="AV152" s="13" t="s">
        <v>83</v>
      </c>
      <c r="AW152" s="13" t="s">
        <v>4</v>
      </c>
      <c r="AX152" s="13" t="s">
        <v>77</v>
      </c>
      <c r="AY152" s="243" t="s">
        <v>140</v>
      </c>
    </row>
    <row r="153" s="2" customFormat="1" ht="24.15" customHeight="1">
      <c r="A153" s="40"/>
      <c r="B153" s="41"/>
      <c r="C153" s="214" t="s">
        <v>300</v>
      </c>
      <c r="D153" s="214" t="s">
        <v>143</v>
      </c>
      <c r="E153" s="215" t="s">
        <v>1383</v>
      </c>
      <c r="F153" s="216" t="s">
        <v>1384</v>
      </c>
      <c r="G153" s="217" t="s">
        <v>244</v>
      </c>
      <c r="H153" s="218">
        <v>0.025000000000000001</v>
      </c>
      <c r="I153" s="219"/>
      <c r="J153" s="220">
        <f>ROUND(I153*H153,2)</f>
        <v>0</v>
      </c>
      <c r="K153" s="216" t="s">
        <v>147</v>
      </c>
      <c r="L153" s="46"/>
      <c r="M153" s="221" t="s">
        <v>19</v>
      </c>
      <c r="N153" s="222" t="s">
        <v>41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209</v>
      </c>
      <c r="AT153" s="225" t="s">
        <v>143</v>
      </c>
      <c r="AU153" s="225" t="s">
        <v>83</v>
      </c>
      <c r="AY153" s="19" t="s">
        <v>140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83</v>
      </c>
      <c r="BK153" s="226">
        <f>ROUND(I153*H153,2)</f>
        <v>0</v>
      </c>
      <c r="BL153" s="19" t="s">
        <v>209</v>
      </c>
      <c r="BM153" s="225" t="s">
        <v>1385</v>
      </c>
    </row>
    <row r="154" s="2" customFormat="1">
      <c r="A154" s="40"/>
      <c r="B154" s="41"/>
      <c r="C154" s="42"/>
      <c r="D154" s="227" t="s">
        <v>150</v>
      </c>
      <c r="E154" s="42"/>
      <c r="F154" s="228" t="s">
        <v>1386</v>
      </c>
      <c r="G154" s="42"/>
      <c r="H154" s="42"/>
      <c r="I154" s="229"/>
      <c r="J154" s="42"/>
      <c r="K154" s="42"/>
      <c r="L154" s="46"/>
      <c r="M154" s="255"/>
      <c r="N154" s="256"/>
      <c r="O154" s="257"/>
      <c r="P154" s="257"/>
      <c r="Q154" s="257"/>
      <c r="R154" s="257"/>
      <c r="S154" s="257"/>
      <c r="T154" s="258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150</v>
      </c>
      <c r="AU154" s="19" t="s">
        <v>83</v>
      </c>
    </row>
    <row r="155" s="2" customFormat="1" ht="6.96" customHeight="1">
      <c r="A155" s="40"/>
      <c r="B155" s="61"/>
      <c r="C155" s="62"/>
      <c r="D155" s="62"/>
      <c r="E155" s="62"/>
      <c r="F155" s="62"/>
      <c r="G155" s="62"/>
      <c r="H155" s="62"/>
      <c r="I155" s="62"/>
      <c r="J155" s="62"/>
      <c r="K155" s="62"/>
      <c r="L155" s="46"/>
      <c r="M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</row>
  </sheetData>
  <sheetProtection sheet="1" autoFilter="0" formatColumns="0" formatRows="0" objects="1" scenarios="1" spinCount="100000" saltValue="0ftDkNxPr6wvD3LPD0zgAmZKVCaAYYY6CWbd9XjFUEfaE/9ySE38F2miuyhyBO5nqoHR6wbjPBOp0q1uPi4Haw==" hashValue="e4XPOTZY8nMqY9qTUchmCq2BKm0gMRaufNrn+P4ZosQKnzKR3gkODhc/Hw1U8/izaIhpqPzGzwFruNKiK5o6aw==" algorithmName="SHA-512" password="CC35"/>
  <autoFilter ref="C86:K15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5_01/945421110"/>
    <hyperlink ref="F96" r:id="rId2" display="https://podminky.urs.cz/item/CS_URS_2025_01/731244208"/>
    <hyperlink ref="F98" r:id="rId3" display="https://podminky.urs.cz/item/CS_URS_2025_01/731810312"/>
    <hyperlink ref="F100" r:id="rId4" display="https://podminky.urs.cz/item/CS_URS_2025_01/731810332"/>
    <hyperlink ref="F102" r:id="rId5" display="https://podminky.urs.cz/item/CS_URS_2025_01/731810342"/>
    <hyperlink ref="F104" r:id="rId6" display="https://podminky.urs.cz/item/CS_URS_2025_01/998731122"/>
    <hyperlink ref="F107" r:id="rId7" display="https://podminky.urs.cz/item/CS_URS_2025_01/733222102"/>
    <hyperlink ref="F110" r:id="rId8" display="https://podminky.urs.cz/item/CS_URS_2025_01/733222103"/>
    <hyperlink ref="F113" r:id="rId9" display="https://podminky.urs.cz/item/CS_URS_2025_01/733222104"/>
    <hyperlink ref="F116" r:id="rId10" display="https://podminky.urs.cz/item/CS_URS_2025_01/998733122"/>
    <hyperlink ref="F119" r:id="rId11" display="https://podminky.urs.cz/item/CS_URS_2025_01/734211118"/>
    <hyperlink ref="F121" r:id="rId12" display="https://podminky.urs.cz/item/CS_URS_2025_01/734261233"/>
    <hyperlink ref="F123" r:id="rId13" display="https://podminky.urs.cz/item/CS_URS_2025_01/734291123"/>
    <hyperlink ref="F125" r:id="rId14" display="https://podminky.urs.cz/item/CS_URS_2025_01/998734122"/>
    <hyperlink ref="F128" r:id="rId15" display="https://podminky.urs.cz/item/CS_URS_2025_01/735151493"/>
    <hyperlink ref="F130" r:id="rId16" display="https://podminky.urs.cz/item/CS_URS_2025_01/735151659"/>
    <hyperlink ref="F132" r:id="rId17" display="https://podminky.urs.cz/item/CS_URS_2025_01/735151661"/>
    <hyperlink ref="F134" r:id="rId18" display="https://podminky.urs.cz/item/CS_URS_2025_01/735160111"/>
    <hyperlink ref="F136" r:id="rId19" display="https://podminky.urs.cz/item/CS_URS_2025_01/998735122"/>
    <hyperlink ref="F139" r:id="rId20" display="https://podminky.urs.cz/item/CS_URS_2025_01/751377011"/>
    <hyperlink ref="F143" r:id="rId21" display="https://podminky.urs.cz/item/CS_URS_2025_01/751398022"/>
    <hyperlink ref="F150" r:id="rId22" display="https://podminky.urs.cz/item/CS_URS_2025_01/751537012"/>
    <hyperlink ref="F154" r:id="rId23" display="https://podminky.urs.cz/item/CS_URS_2025_01/998751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77</v>
      </c>
    </row>
    <row r="4" s="1" customFormat="1" ht="24.96" customHeight="1">
      <c r="B4" s="22"/>
      <c r="D4" s="142" t="s">
        <v>106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Oprava bytu Výpravní budovy, Šumná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107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1387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1. 4. 2025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27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28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27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30</v>
      </c>
      <c r="E20" s="40"/>
      <c r="F20" s="40"/>
      <c r="G20" s="40"/>
      <c r="H20" s="40"/>
      <c r="I20" s="144" t="s">
        <v>26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44" t="s">
        <v>27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32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27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33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35</v>
      </c>
      <c r="E30" s="40"/>
      <c r="F30" s="40"/>
      <c r="G30" s="40"/>
      <c r="H30" s="40"/>
      <c r="I30" s="40"/>
      <c r="J30" s="155">
        <f>ROUND(J85,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37</v>
      </c>
      <c r="G32" s="40"/>
      <c r="H32" s="40"/>
      <c r="I32" s="156" t="s">
        <v>36</v>
      </c>
      <c r="J32" s="156" t="s">
        <v>38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39</v>
      </c>
      <c r="E33" s="144" t="s">
        <v>40</v>
      </c>
      <c r="F33" s="158">
        <f>ROUND((SUM(BE85:BE113)),  2)</f>
        <v>0</v>
      </c>
      <c r="G33" s="40"/>
      <c r="H33" s="40"/>
      <c r="I33" s="159">
        <v>0.20999999999999999</v>
      </c>
      <c r="J33" s="158">
        <f>ROUND(((SUM(BE85:BE113))*I33),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41</v>
      </c>
      <c r="F34" s="158">
        <f>ROUND((SUM(BF85:BF113)),  2)</f>
        <v>0</v>
      </c>
      <c r="G34" s="40"/>
      <c r="H34" s="40"/>
      <c r="I34" s="159">
        <v>0.12</v>
      </c>
      <c r="J34" s="158">
        <f>ROUND(((SUM(BF85:BF113))*I34),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42</v>
      </c>
      <c r="F35" s="158">
        <f>ROUND((SUM(BG85:BG113)),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43</v>
      </c>
      <c r="F36" s="158">
        <f>ROUND((SUM(BH85:BH113)),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ROUND((SUM(BI85:BI113)),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Oprava bytu Výpravní budovy, Šumná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005 - PBŘ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1. 4. 2025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110</v>
      </c>
      <c r="D57" s="173"/>
      <c r="E57" s="173"/>
      <c r="F57" s="173"/>
      <c r="G57" s="173"/>
      <c r="H57" s="173"/>
      <c r="I57" s="173"/>
      <c r="J57" s="174" t="s">
        <v>111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67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6"/>
      <c r="C60" s="177"/>
      <c r="D60" s="178" t="s">
        <v>113</v>
      </c>
      <c r="E60" s="179"/>
      <c r="F60" s="179"/>
      <c r="G60" s="179"/>
      <c r="H60" s="179"/>
      <c r="I60" s="179"/>
      <c r="J60" s="180">
        <f>J86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114</v>
      </c>
      <c r="E61" s="184"/>
      <c r="F61" s="184"/>
      <c r="G61" s="184"/>
      <c r="H61" s="184"/>
      <c r="I61" s="184"/>
      <c r="J61" s="185">
        <f>J87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76"/>
      <c r="C62" s="177"/>
      <c r="D62" s="178" t="s">
        <v>116</v>
      </c>
      <c r="E62" s="179"/>
      <c r="F62" s="179"/>
      <c r="G62" s="179"/>
      <c r="H62" s="179"/>
      <c r="I62" s="179"/>
      <c r="J62" s="180">
        <f>J92</f>
        <v>0</v>
      </c>
      <c r="K62" s="177"/>
      <c r="L62" s="18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2"/>
      <c r="C63" s="127"/>
      <c r="D63" s="183" t="s">
        <v>1388</v>
      </c>
      <c r="E63" s="184"/>
      <c r="F63" s="184"/>
      <c r="G63" s="184"/>
      <c r="H63" s="184"/>
      <c r="I63" s="184"/>
      <c r="J63" s="185">
        <f>J93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1389</v>
      </c>
      <c r="E64" s="184"/>
      <c r="F64" s="184"/>
      <c r="G64" s="184"/>
      <c r="H64" s="184"/>
      <c r="I64" s="184"/>
      <c r="J64" s="185">
        <f>J103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6"/>
      <c r="C65" s="177"/>
      <c r="D65" s="178" t="s">
        <v>417</v>
      </c>
      <c r="E65" s="179"/>
      <c r="F65" s="179"/>
      <c r="G65" s="179"/>
      <c r="H65" s="179"/>
      <c r="I65" s="179"/>
      <c r="J65" s="180">
        <f>J108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125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Oprava bytu Výpravní budovy, Šumná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107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005 - PBŘ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 </v>
      </c>
      <c r="G79" s="42"/>
      <c r="H79" s="42"/>
      <c r="I79" s="34" t="s">
        <v>23</v>
      </c>
      <c r="J79" s="74" t="str">
        <f>IF(J12="","",J12)</f>
        <v>1. 4. 2025</v>
      </c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 xml:space="preserve"> </v>
      </c>
      <c r="G81" s="42"/>
      <c r="H81" s="42"/>
      <c r="I81" s="34" t="s">
        <v>30</v>
      </c>
      <c r="J81" s="38" t="str">
        <f>E21</f>
        <v xml:space="preserve"> 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28</v>
      </c>
      <c r="D82" s="42"/>
      <c r="E82" s="42"/>
      <c r="F82" s="29" t="str">
        <f>IF(E18="","",E18)</f>
        <v>Vyplň údaj</v>
      </c>
      <c r="G82" s="42"/>
      <c r="H82" s="42"/>
      <c r="I82" s="34" t="s">
        <v>32</v>
      </c>
      <c r="J82" s="38" t="str">
        <f>E24</f>
        <v xml:space="preserve"> 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7"/>
      <c r="B84" s="188"/>
      <c r="C84" s="189" t="s">
        <v>126</v>
      </c>
      <c r="D84" s="190" t="s">
        <v>54</v>
      </c>
      <c r="E84" s="190" t="s">
        <v>50</v>
      </c>
      <c r="F84" s="190" t="s">
        <v>51</v>
      </c>
      <c r="G84" s="190" t="s">
        <v>127</v>
      </c>
      <c r="H84" s="190" t="s">
        <v>128</v>
      </c>
      <c r="I84" s="190" t="s">
        <v>129</v>
      </c>
      <c r="J84" s="190" t="s">
        <v>111</v>
      </c>
      <c r="K84" s="191" t="s">
        <v>130</v>
      </c>
      <c r="L84" s="192"/>
      <c r="M84" s="94" t="s">
        <v>19</v>
      </c>
      <c r="N84" s="95" t="s">
        <v>39</v>
      </c>
      <c r="O84" s="95" t="s">
        <v>131</v>
      </c>
      <c r="P84" s="95" t="s">
        <v>132</v>
      </c>
      <c r="Q84" s="95" t="s">
        <v>133</v>
      </c>
      <c r="R84" s="95" t="s">
        <v>134</v>
      </c>
      <c r="S84" s="95" t="s">
        <v>135</v>
      </c>
      <c r="T84" s="96" t="s">
        <v>136</v>
      </c>
      <c r="U84" s="187"/>
      <c r="V84" s="187"/>
      <c r="W84" s="187"/>
      <c r="X84" s="187"/>
      <c r="Y84" s="187"/>
      <c r="Z84" s="187"/>
      <c r="AA84" s="187"/>
      <c r="AB84" s="187"/>
      <c r="AC84" s="187"/>
      <c r="AD84" s="187"/>
      <c r="AE84" s="187"/>
    </row>
    <row r="85" s="2" customFormat="1" ht="22.8" customHeight="1">
      <c r="A85" s="40"/>
      <c r="B85" s="41"/>
      <c r="C85" s="101" t="s">
        <v>137</v>
      </c>
      <c r="D85" s="42"/>
      <c r="E85" s="42"/>
      <c r="F85" s="42"/>
      <c r="G85" s="42"/>
      <c r="H85" s="42"/>
      <c r="I85" s="42"/>
      <c r="J85" s="193">
        <f>BK85</f>
        <v>0</v>
      </c>
      <c r="K85" s="42"/>
      <c r="L85" s="46"/>
      <c r="M85" s="97"/>
      <c r="N85" s="194"/>
      <c r="O85" s="98"/>
      <c r="P85" s="195">
        <f>P86+P92+P108</f>
        <v>0</v>
      </c>
      <c r="Q85" s="98"/>
      <c r="R85" s="195">
        <f>R86+R92+R108</f>
        <v>0.0263</v>
      </c>
      <c r="S85" s="98"/>
      <c r="T85" s="196">
        <f>T86+T92+T108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68</v>
      </c>
      <c r="AU85" s="19" t="s">
        <v>112</v>
      </c>
      <c r="BK85" s="197">
        <f>BK86+BK92+BK108</f>
        <v>0</v>
      </c>
    </row>
    <row r="86" s="12" customFormat="1" ht="25.92" customHeight="1">
      <c r="A86" s="12"/>
      <c r="B86" s="198"/>
      <c r="C86" s="199"/>
      <c r="D86" s="200" t="s">
        <v>68</v>
      </c>
      <c r="E86" s="201" t="s">
        <v>138</v>
      </c>
      <c r="F86" s="201" t="s">
        <v>139</v>
      </c>
      <c r="G86" s="199"/>
      <c r="H86" s="199"/>
      <c r="I86" s="202"/>
      <c r="J86" s="203">
        <f>BK86</f>
        <v>0</v>
      </c>
      <c r="K86" s="199"/>
      <c r="L86" s="204"/>
      <c r="M86" s="205"/>
      <c r="N86" s="206"/>
      <c r="O86" s="206"/>
      <c r="P86" s="207">
        <f>P87</f>
        <v>0</v>
      </c>
      <c r="Q86" s="206"/>
      <c r="R86" s="207">
        <f>R87</f>
        <v>0.024220000000000002</v>
      </c>
      <c r="S86" s="206"/>
      <c r="T86" s="208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9" t="s">
        <v>77</v>
      </c>
      <c r="AT86" s="210" t="s">
        <v>68</v>
      </c>
      <c r="AU86" s="210" t="s">
        <v>69</v>
      </c>
      <c r="AY86" s="209" t="s">
        <v>140</v>
      </c>
      <c r="BK86" s="211">
        <f>BK87</f>
        <v>0</v>
      </c>
    </row>
    <row r="87" s="12" customFormat="1" ht="22.8" customHeight="1">
      <c r="A87" s="12"/>
      <c r="B87" s="198"/>
      <c r="C87" s="199"/>
      <c r="D87" s="200" t="s">
        <v>68</v>
      </c>
      <c r="E87" s="212" t="s">
        <v>141</v>
      </c>
      <c r="F87" s="212" t="s">
        <v>142</v>
      </c>
      <c r="G87" s="199"/>
      <c r="H87" s="199"/>
      <c r="I87" s="202"/>
      <c r="J87" s="213">
        <f>BK87</f>
        <v>0</v>
      </c>
      <c r="K87" s="199"/>
      <c r="L87" s="204"/>
      <c r="M87" s="205"/>
      <c r="N87" s="206"/>
      <c r="O87" s="206"/>
      <c r="P87" s="207">
        <f>SUM(P88:P91)</f>
        <v>0</v>
      </c>
      <c r="Q87" s="206"/>
      <c r="R87" s="207">
        <f>SUM(R88:R91)</f>
        <v>0.024220000000000002</v>
      </c>
      <c r="S87" s="206"/>
      <c r="T87" s="208">
        <f>SUM(T88:T91)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77</v>
      </c>
      <c r="AT87" s="210" t="s">
        <v>68</v>
      </c>
      <c r="AU87" s="210" t="s">
        <v>77</v>
      </c>
      <c r="AY87" s="209" t="s">
        <v>140</v>
      </c>
      <c r="BK87" s="211">
        <f>SUM(BK88:BK91)</f>
        <v>0</v>
      </c>
    </row>
    <row r="88" s="2" customFormat="1" ht="16.5" customHeight="1">
      <c r="A88" s="40"/>
      <c r="B88" s="41"/>
      <c r="C88" s="214" t="s">
        <v>77</v>
      </c>
      <c r="D88" s="214" t="s">
        <v>143</v>
      </c>
      <c r="E88" s="215" t="s">
        <v>1390</v>
      </c>
      <c r="F88" s="216" t="s">
        <v>1391</v>
      </c>
      <c r="G88" s="217" t="s">
        <v>281</v>
      </c>
      <c r="H88" s="218">
        <v>2</v>
      </c>
      <c r="I88" s="219"/>
      <c r="J88" s="220">
        <f>ROUND(I88*H88,2)</f>
        <v>0</v>
      </c>
      <c r="K88" s="216" t="s">
        <v>147</v>
      </c>
      <c r="L88" s="46"/>
      <c r="M88" s="221" t="s">
        <v>19</v>
      </c>
      <c r="N88" s="222" t="s">
        <v>41</v>
      </c>
      <c r="O88" s="86"/>
      <c r="P88" s="223">
        <f>O88*H88</f>
        <v>0</v>
      </c>
      <c r="Q88" s="223">
        <v>0.00011</v>
      </c>
      <c r="R88" s="223">
        <f>Q88*H88</f>
        <v>0.00022000000000000001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148</v>
      </c>
      <c r="AT88" s="225" t="s">
        <v>143</v>
      </c>
      <c r="AU88" s="225" t="s">
        <v>83</v>
      </c>
      <c r="AY88" s="19" t="s">
        <v>140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83</v>
      </c>
      <c r="BK88" s="226">
        <f>ROUND(I88*H88,2)</f>
        <v>0</v>
      </c>
      <c r="BL88" s="19" t="s">
        <v>148</v>
      </c>
      <c r="BM88" s="225" t="s">
        <v>1392</v>
      </c>
    </row>
    <row r="89" s="2" customFormat="1">
      <c r="A89" s="40"/>
      <c r="B89" s="41"/>
      <c r="C89" s="42"/>
      <c r="D89" s="227" t="s">
        <v>150</v>
      </c>
      <c r="E89" s="42"/>
      <c r="F89" s="228" t="s">
        <v>1393</v>
      </c>
      <c r="G89" s="42"/>
      <c r="H89" s="42"/>
      <c r="I89" s="229"/>
      <c r="J89" s="42"/>
      <c r="K89" s="42"/>
      <c r="L89" s="46"/>
      <c r="M89" s="230"/>
      <c r="N89" s="231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150</v>
      </c>
      <c r="AU89" s="19" t="s">
        <v>83</v>
      </c>
    </row>
    <row r="90" s="13" customFormat="1">
      <c r="A90" s="13"/>
      <c r="B90" s="232"/>
      <c r="C90" s="233"/>
      <c r="D90" s="234" t="s">
        <v>152</v>
      </c>
      <c r="E90" s="235" t="s">
        <v>19</v>
      </c>
      <c r="F90" s="236" t="s">
        <v>1394</v>
      </c>
      <c r="G90" s="233"/>
      <c r="H90" s="237">
        <v>2</v>
      </c>
      <c r="I90" s="238"/>
      <c r="J90" s="233"/>
      <c r="K90" s="233"/>
      <c r="L90" s="239"/>
      <c r="M90" s="240"/>
      <c r="N90" s="241"/>
      <c r="O90" s="241"/>
      <c r="P90" s="241"/>
      <c r="Q90" s="241"/>
      <c r="R90" s="241"/>
      <c r="S90" s="241"/>
      <c r="T90" s="24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3" t="s">
        <v>152</v>
      </c>
      <c r="AU90" s="243" t="s">
        <v>83</v>
      </c>
      <c r="AV90" s="13" t="s">
        <v>83</v>
      </c>
      <c r="AW90" s="13" t="s">
        <v>31</v>
      </c>
      <c r="AX90" s="13" t="s">
        <v>77</v>
      </c>
      <c r="AY90" s="243" t="s">
        <v>140</v>
      </c>
    </row>
    <row r="91" s="2" customFormat="1" ht="16.5" customHeight="1">
      <c r="A91" s="40"/>
      <c r="B91" s="41"/>
      <c r="C91" s="269" t="s">
        <v>83</v>
      </c>
      <c r="D91" s="269" t="s">
        <v>395</v>
      </c>
      <c r="E91" s="270" t="s">
        <v>1395</v>
      </c>
      <c r="F91" s="271" t="s">
        <v>1396</v>
      </c>
      <c r="G91" s="272" t="s">
        <v>281</v>
      </c>
      <c r="H91" s="273">
        <v>2</v>
      </c>
      <c r="I91" s="274"/>
      <c r="J91" s="275">
        <f>ROUND(I91*H91,2)</f>
        <v>0</v>
      </c>
      <c r="K91" s="271" t="s">
        <v>147</v>
      </c>
      <c r="L91" s="276"/>
      <c r="M91" s="277" t="s">
        <v>19</v>
      </c>
      <c r="N91" s="278" t="s">
        <v>41</v>
      </c>
      <c r="O91" s="86"/>
      <c r="P91" s="223">
        <f>O91*H91</f>
        <v>0</v>
      </c>
      <c r="Q91" s="223">
        <v>0.012</v>
      </c>
      <c r="R91" s="223">
        <f>Q91*H91</f>
        <v>0.024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196</v>
      </c>
      <c r="AT91" s="225" t="s">
        <v>395</v>
      </c>
      <c r="AU91" s="225" t="s">
        <v>83</v>
      </c>
      <c r="AY91" s="19" t="s">
        <v>140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83</v>
      </c>
      <c r="BK91" s="226">
        <f>ROUND(I91*H91,2)</f>
        <v>0</v>
      </c>
      <c r="BL91" s="19" t="s">
        <v>148</v>
      </c>
      <c r="BM91" s="225" t="s">
        <v>1397</v>
      </c>
    </row>
    <row r="92" s="12" customFormat="1" ht="25.92" customHeight="1">
      <c r="A92" s="12"/>
      <c r="B92" s="198"/>
      <c r="C92" s="199"/>
      <c r="D92" s="200" t="s">
        <v>68</v>
      </c>
      <c r="E92" s="201" t="s">
        <v>269</v>
      </c>
      <c r="F92" s="201" t="s">
        <v>270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P93+P103</f>
        <v>0</v>
      </c>
      <c r="Q92" s="206"/>
      <c r="R92" s="207">
        <f>R93+R103</f>
        <v>0.0020799999999999998</v>
      </c>
      <c r="S92" s="206"/>
      <c r="T92" s="208">
        <f>T93+T103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83</v>
      </c>
      <c r="AT92" s="210" t="s">
        <v>68</v>
      </c>
      <c r="AU92" s="210" t="s">
        <v>69</v>
      </c>
      <c r="AY92" s="209" t="s">
        <v>140</v>
      </c>
      <c r="BK92" s="211">
        <f>BK93+BK103</f>
        <v>0</v>
      </c>
    </row>
    <row r="93" s="12" customFormat="1" ht="22.8" customHeight="1">
      <c r="A93" s="12"/>
      <c r="B93" s="198"/>
      <c r="C93" s="199"/>
      <c r="D93" s="200" t="s">
        <v>68</v>
      </c>
      <c r="E93" s="212" t="s">
        <v>1398</v>
      </c>
      <c r="F93" s="212" t="s">
        <v>1399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SUM(P94:P102)</f>
        <v>0</v>
      </c>
      <c r="Q93" s="206"/>
      <c r="R93" s="207">
        <f>SUM(R94:R102)</f>
        <v>0.00198</v>
      </c>
      <c r="S93" s="206"/>
      <c r="T93" s="208">
        <f>SUM(T94:T102)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83</v>
      </c>
      <c r="AT93" s="210" t="s">
        <v>68</v>
      </c>
      <c r="AU93" s="210" t="s">
        <v>77</v>
      </c>
      <c r="AY93" s="209" t="s">
        <v>140</v>
      </c>
      <c r="BK93" s="211">
        <f>SUM(BK94:BK102)</f>
        <v>0</v>
      </c>
    </row>
    <row r="94" s="2" customFormat="1" ht="24.15" customHeight="1">
      <c r="A94" s="40"/>
      <c r="B94" s="41"/>
      <c r="C94" s="214" t="s">
        <v>160</v>
      </c>
      <c r="D94" s="214" t="s">
        <v>143</v>
      </c>
      <c r="E94" s="215" t="s">
        <v>1400</v>
      </c>
      <c r="F94" s="216" t="s">
        <v>1401</v>
      </c>
      <c r="G94" s="217" t="s">
        <v>281</v>
      </c>
      <c r="H94" s="218">
        <v>1</v>
      </c>
      <c r="I94" s="219"/>
      <c r="J94" s="220">
        <f>ROUND(I94*H94,2)</f>
        <v>0</v>
      </c>
      <c r="K94" s="216" t="s">
        <v>147</v>
      </c>
      <c r="L94" s="46"/>
      <c r="M94" s="221" t="s">
        <v>19</v>
      </c>
      <c r="N94" s="222" t="s">
        <v>41</v>
      </c>
      <c r="O94" s="86"/>
      <c r="P94" s="223">
        <f>O94*H94</f>
        <v>0</v>
      </c>
      <c r="Q94" s="223">
        <v>0.00038999999999999999</v>
      </c>
      <c r="R94" s="223">
        <f>Q94*H94</f>
        <v>0.00038999999999999999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209</v>
      </c>
      <c r="AT94" s="225" t="s">
        <v>143</v>
      </c>
      <c r="AU94" s="225" t="s">
        <v>83</v>
      </c>
      <c r="AY94" s="19" t="s">
        <v>140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83</v>
      </c>
      <c r="BK94" s="226">
        <f>ROUND(I94*H94,2)</f>
        <v>0</v>
      </c>
      <c r="BL94" s="19" t="s">
        <v>209</v>
      </c>
      <c r="BM94" s="225" t="s">
        <v>1402</v>
      </c>
    </row>
    <row r="95" s="2" customFormat="1">
      <c r="A95" s="40"/>
      <c r="B95" s="41"/>
      <c r="C95" s="42"/>
      <c r="D95" s="227" t="s">
        <v>150</v>
      </c>
      <c r="E95" s="42"/>
      <c r="F95" s="228" t="s">
        <v>1403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150</v>
      </c>
      <c r="AU95" s="19" t="s">
        <v>83</v>
      </c>
    </row>
    <row r="96" s="13" customFormat="1">
      <c r="A96" s="13"/>
      <c r="B96" s="232"/>
      <c r="C96" s="233"/>
      <c r="D96" s="234" t="s">
        <v>152</v>
      </c>
      <c r="E96" s="235" t="s">
        <v>19</v>
      </c>
      <c r="F96" s="236" t="s">
        <v>1404</v>
      </c>
      <c r="G96" s="233"/>
      <c r="H96" s="237">
        <v>1</v>
      </c>
      <c r="I96" s="238"/>
      <c r="J96" s="233"/>
      <c r="K96" s="233"/>
      <c r="L96" s="239"/>
      <c r="M96" s="240"/>
      <c r="N96" s="241"/>
      <c r="O96" s="241"/>
      <c r="P96" s="241"/>
      <c r="Q96" s="241"/>
      <c r="R96" s="241"/>
      <c r="S96" s="241"/>
      <c r="T96" s="24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3" t="s">
        <v>152</v>
      </c>
      <c r="AU96" s="243" t="s">
        <v>83</v>
      </c>
      <c r="AV96" s="13" t="s">
        <v>83</v>
      </c>
      <c r="AW96" s="13" t="s">
        <v>31</v>
      </c>
      <c r="AX96" s="13" t="s">
        <v>77</v>
      </c>
      <c r="AY96" s="243" t="s">
        <v>140</v>
      </c>
    </row>
    <row r="97" s="2" customFormat="1" ht="24.15" customHeight="1">
      <c r="A97" s="40"/>
      <c r="B97" s="41"/>
      <c r="C97" s="214" t="s">
        <v>148</v>
      </c>
      <c r="D97" s="214" t="s">
        <v>143</v>
      </c>
      <c r="E97" s="215" t="s">
        <v>1405</v>
      </c>
      <c r="F97" s="216" t="s">
        <v>1406</v>
      </c>
      <c r="G97" s="217" t="s">
        <v>281</v>
      </c>
      <c r="H97" s="218">
        <v>2</v>
      </c>
      <c r="I97" s="219"/>
      <c r="J97" s="220">
        <f>ROUND(I97*H97,2)</f>
        <v>0</v>
      </c>
      <c r="K97" s="216" t="s">
        <v>147</v>
      </c>
      <c r="L97" s="46"/>
      <c r="M97" s="221" t="s">
        <v>19</v>
      </c>
      <c r="N97" s="222" t="s">
        <v>41</v>
      </c>
      <c r="O97" s="86"/>
      <c r="P97" s="223">
        <f>O97*H97</f>
        <v>0</v>
      </c>
      <c r="Q97" s="223">
        <v>0.00051000000000000004</v>
      </c>
      <c r="R97" s="223">
        <f>Q97*H97</f>
        <v>0.0010200000000000001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209</v>
      </c>
      <c r="AT97" s="225" t="s">
        <v>143</v>
      </c>
      <c r="AU97" s="225" t="s">
        <v>83</v>
      </c>
      <c r="AY97" s="19" t="s">
        <v>140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83</v>
      </c>
      <c r="BK97" s="226">
        <f>ROUND(I97*H97,2)</f>
        <v>0</v>
      </c>
      <c r="BL97" s="19" t="s">
        <v>209</v>
      </c>
      <c r="BM97" s="225" t="s">
        <v>1407</v>
      </c>
    </row>
    <row r="98" s="2" customFormat="1">
      <c r="A98" s="40"/>
      <c r="B98" s="41"/>
      <c r="C98" s="42"/>
      <c r="D98" s="227" t="s">
        <v>150</v>
      </c>
      <c r="E98" s="42"/>
      <c r="F98" s="228" t="s">
        <v>1408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150</v>
      </c>
      <c r="AU98" s="19" t="s">
        <v>83</v>
      </c>
    </row>
    <row r="99" s="13" customFormat="1">
      <c r="A99" s="13"/>
      <c r="B99" s="232"/>
      <c r="C99" s="233"/>
      <c r="D99" s="234" t="s">
        <v>152</v>
      </c>
      <c r="E99" s="235" t="s">
        <v>19</v>
      </c>
      <c r="F99" s="236" t="s">
        <v>1409</v>
      </c>
      <c r="G99" s="233"/>
      <c r="H99" s="237">
        <v>2</v>
      </c>
      <c r="I99" s="238"/>
      <c r="J99" s="233"/>
      <c r="K99" s="233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152</v>
      </c>
      <c r="AU99" s="243" t="s">
        <v>83</v>
      </c>
      <c r="AV99" s="13" t="s">
        <v>83</v>
      </c>
      <c r="AW99" s="13" t="s">
        <v>31</v>
      </c>
      <c r="AX99" s="13" t="s">
        <v>77</v>
      </c>
      <c r="AY99" s="243" t="s">
        <v>140</v>
      </c>
    </row>
    <row r="100" s="2" customFormat="1" ht="24.15" customHeight="1">
      <c r="A100" s="40"/>
      <c r="B100" s="41"/>
      <c r="C100" s="214" t="s">
        <v>175</v>
      </c>
      <c r="D100" s="214" t="s">
        <v>143</v>
      </c>
      <c r="E100" s="215" t="s">
        <v>1410</v>
      </c>
      <c r="F100" s="216" t="s">
        <v>1411</v>
      </c>
      <c r="G100" s="217" t="s">
        <v>281</v>
      </c>
      <c r="H100" s="218">
        <v>1</v>
      </c>
      <c r="I100" s="219"/>
      <c r="J100" s="220">
        <f>ROUND(I100*H100,2)</f>
        <v>0</v>
      </c>
      <c r="K100" s="216" t="s">
        <v>147</v>
      </c>
      <c r="L100" s="46"/>
      <c r="M100" s="221" t="s">
        <v>19</v>
      </c>
      <c r="N100" s="222" t="s">
        <v>41</v>
      </c>
      <c r="O100" s="86"/>
      <c r="P100" s="223">
        <f>O100*H100</f>
        <v>0</v>
      </c>
      <c r="Q100" s="223">
        <v>0.00056999999999999998</v>
      </c>
      <c r="R100" s="223">
        <f>Q100*H100</f>
        <v>0.00056999999999999998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209</v>
      </c>
      <c r="AT100" s="225" t="s">
        <v>143</v>
      </c>
      <c r="AU100" s="225" t="s">
        <v>83</v>
      </c>
      <c r="AY100" s="19" t="s">
        <v>140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83</v>
      </c>
      <c r="BK100" s="226">
        <f>ROUND(I100*H100,2)</f>
        <v>0</v>
      </c>
      <c r="BL100" s="19" t="s">
        <v>209</v>
      </c>
      <c r="BM100" s="225" t="s">
        <v>1412</v>
      </c>
    </row>
    <row r="101" s="2" customFormat="1">
      <c r="A101" s="40"/>
      <c r="B101" s="41"/>
      <c r="C101" s="42"/>
      <c r="D101" s="227" t="s">
        <v>150</v>
      </c>
      <c r="E101" s="42"/>
      <c r="F101" s="228" t="s">
        <v>1413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150</v>
      </c>
      <c r="AU101" s="19" t="s">
        <v>83</v>
      </c>
    </row>
    <row r="102" s="13" customFormat="1">
      <c r="A102" s="13"/>
      <c r="B102" s="232"/>
      <c r="C102" s="233"/>
      <c r="D102" s="234" t="s">
        <v>152</v>
      </c>
      <c r="E102" s="235" t="s">
        <v>19</v>
      </c>
      <c r="F102" s="236" t="s">
        <v>1414</v>
      </c>
      <c r="G102" s="233"/>
      <c r="H102" s="237">
        <v>1</v>
      </c>
      <c r="I102" s="238"/>
      <c r="J102" s="233"/>
      <c r="K102" s="233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152</v>
      </c>
      <c r="AU102" s="243" t="s">
        <v>83</v>
      </c>
      <c r="AV102" s="13" t="s">
        <v>83</v>
      </c>
      <c r="AW102" s="13" t="s">
        <v>31</v>
      </c>
      <c r="AX102" s="13" t="s">
        <v>77</v>
      </c>
      <c r="AY102" s="243" t="s">
        <v>140</v>
      </c>
    </row>
    <row r="103" s="12" customFormat="1" ht="22.8" customHeight="1">
      <c r="A103" s="12"/>
      <c r="B103" s="198"/>
      <c r="C103" s="199"/>
      <c r="D103" s="200" t="s">
        <v>68</v>
      </c>
      <c r="E103" s="212" t="s">
        <v>1415</v>
      </c>
      <c r="F103" s="212" t="s">
        <v>1416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SUM(P104:P107)</f>
        <v>0</v>
      </c>
      <c r="Q103" s="206"/>
      <c r="R103" s="207">
        <f>SUM(R104:R107)</f>
        <v>0.00010000000000000001</v>
      </c>
      <c r="S103" s="206"/>
      <c r="T103" s="208">
        <f>SUM(T104:T107)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83</v>
      </c>
      <c r="AT103" s="210" t="s">
        <v>68</v>
      </c>
      <c r="AU103" s="210" t="s">
        <v>77</v>
      </c>
      <c r="AY103" s="209" t="s">
        <v>140</v>
      </c>
      <c r="BK103" s="211">
        <f>SUM(BK104:BK107)</f>
        <v>0</v>
      </c>
    </row>
    <row r="104" s="2" customFormat="1" ht="16.5" customHeight="1">
      <c r="A104" s="40"/>
      <c r="B104" s="41"/>
      <c r="C104" s="214" t="s">
        <v>182</v>
      </c>
      <c r="D104" s="214" t="s">
        <v>143</v>
      </c>
      <c r="E104" s="215" t="s">
        <v>1417</v>
      </c>
      <c r="F104" s="216" t="s">
        <v>1418</v>
      </c>
      <c r="G104" s="217" t="s">
        <v>281</v>
      </c>
      <c r="H104" s="218">
        <v>1</v>
      </c>
      <c r="I104" s="219"/>
      <c r="J104" s="220">
        <f>ROUND(I104*H104,2)</f>
        <v>0</v>
      </c>
      <c r="K104" s="216" t="s">
        <v>147</v>
      </c>
      <c r="L104" s="46"/>
      <c r="M104" s="221" t="s">
        <v>19</v>
      </c>
      <c r="N104" s="222" t="s">
        <v>41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209</v>
      </c>
      <c r="AT104" s="225" t="s">
        <v>143</v>
      </c>
      <c r="AU104" s="225" t="s">
        <v>83</v>
      </c>
      <c r="AY104" s="19" t="s">
        <v>140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83</v>
      </c>
      <c r="BK104" s="226">
        <f>ROUND(I104*H104,2)</f>
        <v>0</v>
      </c>
      <c r="BL104" s="19" t="s">
        <v>209</v>
      </c>
      <c r="BM104" s="225" t="s">
        <v>1419</v>
      </c>
    </row>
    <row r="105" s="2" customFormat="1">
      <c r="A105" s="40"/>
      <c r="B105" s="41"/>
      <c r="C105" s="42"/>
      <c r="D105" s="227" t="s">
        <v>150</v>
      </c>
      <c r="E105" s="42"/>
      <c r="F105" s="228" t="s">
        <v>1420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150</v>
      </c>
      <c r="AU105" s="19" t="s">
        <v>83</v>
      </c>
    </row>
    <row r="106" s="13" customFormat="1">
      <c r="A106" s="13"/>
      <c r="B106" s="232"/>
      <c r="C106" s="233"/>
      <c r="D106" s="234" t="s">
        <v>152</v>
      </c>
      <c r="E106" s="235" t="s">
        <v>19</v>
      </c>
      <c r="F106" s="236" t="s">
        <v>1421</v>
      </c>
      <c r="G106" s="233"/>
      <c r="H106" s="237">
        <v>1</v>
      </c>
      <c r="I106" s="238"/>
      <c r="J106" s="233"/>
      <c r="K106" s="233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152</v>
      </c>
      <c r="AU106" s="243" t="s">
        <v>83</v>
      </c>
      <c r="AV106" s="13" t="s">
        <v>83</v>
      </c>
      <c r="AW106" s="13" t="s">
        <v>31</v>
      </c>
      <c r="AX106" s="13" t="s">
        <v>77</v>
      </c>
      <c r="AY106" s="243" t="s">
        <v>140</v>
      </c>
    </row>
    <row r="107" s="2" customFormat="1" ht="16.5" customHeight="1">
      <c r="A107" s="40"/>
      <c r="B107" s="41"/>
      <c r="C107" s="269" t="s">
        <v>189</v>
      </c>
      <c r="D107" s="269" t="s">
        <v>395</v>
      </c>
      <c r="E107" s="270" t="s">
        <v>1422</v>
      </c>
      <c r="F107" s="271" t="s">
        <v>1423</v>
      </c>
      <c r="G107" s="272" t="s">
        <v>281</v>
      </c>
      <c r="H107" s="273">
        <v>1</v>
      </c>
      <c r="I107" s="274"/>
      <c r="J107" s="275">
        <f>ROUND(I107*H107,2)</f>
        <v>0</v>
      </c>
      <c r="K107" s="271" t="s">
        <v>147</v>
      </c>
      <c r="L107" s="276"/>
      <c r="M107" s="277" t="s">
        <v>19</v>
      </c>
      <c r="N107" s="278" t="s">
        <v>41</v>
      </c>
      <c r="O107" s="86"/>
      <c r="P107" s="223">
        <f>O107*H107</f>
        <v>0</v>
      </c>
      <c r="Q107" s="223">
        <v>0.00010000000000000001</v>
      </c>
      <c r="R107" s="223">
        <f>Q107*H107</f>
        <v>0.00010000000000000001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385</v>
      </c>
      <c r="AT107" s="225" t="s">
        <v>395</v>
      </c>
      <c r="AU107" s="225" t="s">
        <v>83</v>
      </c>
      <c r="AY107" s="19" t="s">
        <v>140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83</v>
      </c>
      <c r="BK107" s="226">
        <f>ROUND(I107*H107,2)</f>
        <v>0</v>
      </c>
      <c r="BL107" s="19" t="s">
        <v>209</v>
      </c>
      <c r="BM107" s="225" t="s">
        <v>1424</v>
      </c>
    </row>
    <row r="108" s="12" customFormat="1" ht="25.92" customHeight="1">
      <c r="A108" s="12"/>
      <c r="B108" s="198"/>
      <c r="C108" s="199"/>
      <c r="D108" s="200" t="s">
        <v>68</v>
      </c>
      <c r="E108" s="201" t="s">
        <v>828</v>
      </c>
      <c r="F108" s="201" t="s">
        <v>829</v>
      </c>
      <c r="G108" s="199"/>
      <c r="H108" s="199"/>
      <c r="I108" s="202"/>
      <c r="J108" s="203">
        <f>BK108</f>
        <v>0</v>
      </c>
      <c r="K108" s="199"/>
      <c r="L108" s="204"/>
      <c r="M108" s="205"/>
      <c r="N108" s="206"/>
      <c r="O108" s="206"/>
      <c r="P108" s="207">
        <f>SUM(P109:P113)</f>
        <v>0</v>
      </c>
      <c r="Q108" s="206"/>
      <c r="R108" s="207">
        <f>SUM(R109:R113)</f>
        <v>0</v>
      </c>
      <c r="S108" s="206"/>
      <c r="T108" s="208">
        <f>SUM(T109:T113)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148</v>
      </c>
      <c r="AT108" s="210" t="s">
        <v>68</v>
      </c>
      <c r="AU108" s="210" t="s">
        <v>69</v>
      </c>
      <c r="AY108" s="209" t="s">
        <v>140</v>
      </c>
      <c r="BK108" s="211">
        <f>SUM(BK109:BK113)</f>
        <v>0</v>
      </c>
    </row>
    <row r="109" s="2" customFormat="1" ht="16.5" customHeight="1">
      <c r="A109" s="40"/>
      <c r="B109" s="41"/>
      <c r="C109" s="214" t="s">
        <v>196</v>
      </c>
      <c r="D109" s="214" t="s">
        <v>143</v>
      </c>
      <c r="E109" s="215" t="s">
        <v>1425</v>
      </c>
      <c r="F109" s="216" t="s">
        <v>1426</v>
      </c>
      <c r="G109" s="217" t="s">
        <v>833</v>
      </c>
      <c r="H109" s="218">
        <v>7</v>
      </c>
      <c r="I109" s="219"/>
      <c r="J109" s="220">
        <f>ROUND(I109*H109,2)</f>
        <v>0</v>
      </c>
      <c r="K109" s="216" t="s">
        <v>147</v>
      </c>
      <c r="L109" s="46"/>
      <c r="M109" s="221" t="s">
        <v>19</v>
      </c>
      <c r="N109" s="222" t="s">
        <v>41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834</v>
      </c>
      <c r="AT109" s="225" t="s">
        <v>143</v>
      </c>
      <c r="AU109" s="225" t="s">
        <v>77</v>
      </c>
      <c r="AY109" s="19" t="s">
        <v>140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83</v>
      </c>
      <c r="BK109" s="226">
        <f>ROUND(I109*H109,2)</f>
        <v>0</v>
      </c>
      <c r="BL109" s="19" t="s">
        <v>834</v>
      </c>
      <c r="BM109" s="225" t="s">
        <v>1427</v>
      </c>
    </row>
    <row r="110" s="2" customFormat="1">
      <c r="A110" s="40"/>
      <c r="B110" s="41"/>
      <c r="C110" s="42"/>
      <c r="D110" s="227" t="s">
        <v>150</v>
      </c>
      <c r="E110" s="42"/>
      <c r="F110" s="228" t="s">
        <v>1428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150</v>
      </c>
      <c r="AU110" s="19" t="s">
        <v>77</v>
      </c>
    </row>
    <row r="111" s="13" customFormat="1">
      <c r="A111" s="13"/>
      <c r="B111" s="232"/>
      <c r="C111" s="233"/>
      <c r="D111" s="234" t="s">
        <v>152</v>
      </c>
      <c r="E111" s="235" t="s">
        <v>19</v>
      </c>
      <c r="F111" s="236" t="s">
        <v>1429</v>
      </c>
      <c r="G111" s="233"/>
      <c r="H111" s="237">
        <v>3</v>
      </c>
      <c r="I111" s="238"/>
      <c r="J111" s="233"/>
      <c r="K111" s="233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152</v>
      </c>
      <c r="AU111" s="243" t="s">
        <v>77</v>
      </c>
      <c r="AV111" s="13" t="s">
        <v>83</v>
      </c>
      <c r="AW111" s="13" t="s">
        <v>31</v>
      </c>
      <c r="AX111" s="13" t="s">
        <v>69</v>
      </c>
      <c r="AY111" s="243" t="s">
        <v>140</v>
      </c>
    </row>
    <row r="112" s="13" customFormat="1">
      <c r="A112" s="13"/>
      <c r="B112" s="232"/>
      <c r="C112" s="233"/>
      <c r="D112" s="234" t="s">
        <v>152</v>
      </c>
      <c r="E112" s="235" t="s">
        <v>19</v>
      </c>
      <c r="F112" s="236" t="s">
        <v>1430</v>
      </c>
      <c r="G112" s="233"/>
      <c r="H112" s="237">
        <v>4</v>
      </c>
      <c r="I112" s="238"/>
      <c r="J112" s="233"/>
      <c r="K112" s="233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152</v>
      </c>
      <c r="AU112" s="243" t="s">
        <v>77</v>
      </c>
      <c r="AV112" s="13" t="s">
        <v>83</v>
      </c>
      <c r="AW112" s="13" t="s">
        <v>31</v>
      </c>
      <c r="AX112" s="13" t="s">
        <v>69</v>
      </c>
      <c r="AY112" s="243" t="s">
        <v>140</v>
      </c>
    </row>
    <row r="113" s="14" customFormat="1">
      <c r="A113" s="14"/>
      <c r="B113" s="244"/>
      <c r="C113" s="245"/>
      <c r="D113" s="234" t="s">
        <v>152</v>
      </c>
      <c r="E113" s="246" t="s">
        <v>19</v>
      </c>
      <c r="F113" s="247" t="s">
        <v>169</v>
      </c>
      <c r="G113" s="245"/>
      <c r="H113" s="248">
        <v>7</v>
      </c>
      <c r="I113" s="249"/>
      <c r="J113" s="245"/>
      <c r="K113" s="245"/>
      <c r="L113" s="250"/>
      <c r="M113" s="280"/>
      <c r="N113" s="281"/>
      <c r="O113" s="281"/>
      <c r="P113" s="281"/>
      <c r="Q113" s="281"/>
      <c r="R113" s="281"/>
      <c r="S113" s="281"/>
      <c r="T113" s="28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152</v>
      </c>
      <c r="AU113" s="254" t="s">
        <v>77</v>
      </c>
      <c r="AV113" s="14" t="s">
        <v>148</v>
      </c>
      <c r="AW113" s="14" t="s">
        <v>31</v>
      </c>
      <c r="AX113" s="14" t="s">
        <v>77</v>
      </c>
      <c r="AY113" s="254" t="s">
        <v>140</v>
      </c>
    </row>
    <row r="114" s="2" customFormat="1" ht="6.96" customHeight="1">
      <c r="A114" s="40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46"/>
      <c r="M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</sheetData>
  <sheetProtection sheet="1" autoFilter="0" formatColumns="0" formatRows="0" objects="1" scenarios="1" spinCount="100000" saltValue="aip3zyUUNraU4HQP1GkB2wG0moS+WrrVtCD2Oh1fSuj1XErwWEPJqCQhmLV9ssZ3jHBxEVU9pkrhK01ftxKOww==" hashValue="3esERqL7HEnc0oFsuVxhlDHmvKQPvbTtHLbq5FDwLD65WmRsWli1L0ndJgqki17aOJLoJtzDyUfsFy0QZPM50Q==" algorithmName="SHA-512" password="CC35"/>
  <autoFilter ref="C84:K11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1/953943211"/>
    <hyperlink ref="F95" r:id="rId2" display="https://podminky.urs.cz/item/CS_URS_2025_01/727113042"/>
    <hyperlink ref="F98" r:id="rId3" display="https://podminky.urs.cz/item/CS_URS_2025_01/727113045"/>
    <hyperlink ref="F101" r:id="rId4" display="https://podminky.urs.cz/item/CS_URS_2025_01/727113046"/>
    <hyperlink ref="F105" r:id="rId5" display="https://podminky.urs.cz/item/CS_URS_2025_01/742210121"/>
    <hyperlink ref="F110" r:id="rId6" display="https://podminky.urs.cz/item/CS_URS_2025_01/HZS42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77</v>
      </c>
    </row>
    <row r="4" s="1" customFormat="1" ht="24.96" customHeight="1">
      <c r="B4" s="22"/>
      <c r="D4" s="142" t="s">
        <v>106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Oprava bytu Výpravní budovy, Šumná</v>
      </c>
      <c r="F7" s="144"/>
      <c r="G7" s="144"/>
      <c r="H7" s="144"/>
      <c r="L7" s="22"/>
    </row>
    <row r="8" s="1" customFormat="1" ht="12" customHeight="1">
      <c r="B8" s="22"/>
      <c r="D8" s="144" t="s">
        <v>107</v>
      </c>
      <c r="L8" s="22"/>
    </row>
    <row r="9" s="2" customFormat="1" ht="16.5" customHeight="1">
      <c r="A9" s="40"/>
      <c r="B9" s="46"/>
      <c r="C9" s="40"/>
      <c r="D9" s="40"/>
      <c r="E9" s="145" t="s">
        <v>1431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839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1432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1. 4. 2025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27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27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32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27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33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35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37</v>
      </c>
      <c r="G34" s="40"/>
      <c r="H34" s="40"/>
      <c r="I34" s="156" t="s">
        <v>36</v>
      </c>
      <c r="J34" s="156" t="s">
        <v>38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39</v>
      </c>
      <c r="E35" s="144" t="s">
        <v>40</v>
      </c>
      <c r="F35" s="158">
        <f>ROUND((SUM(BE88:BE231)),  2)</f>
        <v>0</v>
      </c>
      <c r="G35" s="40"/>
      <c r="H35" s="40"/>
      <c r="I35" s="159">
        <v>0.20999999999999999</v>
      </c>
      <c r="J35" s="158">
        <f>ROUND(((SUM(BE88:BE231))*I35),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41</v>
      </c>
      <c r="F36" s="158">
        <f>ROUND((SUM(BF88:BF231)),  2)</f>
        <v>0</v>
      </c>
      <c r="G36" s="40"/>
      <c r="H36" s="40"/>
      <c r="I36" s="159">
        <v>0.12</v>
      </c>
      <c r="J36" s="158">
        <f>ROUND(((SUM(BF88:BF231))*I36),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42</v>
      </c>
      <c r="F37" s="158">
        <f>ROUND((SUM(BG88:BG231)),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43</v>
      </c>
      <c r="F38" s="158">
        <f>ROUND((SUM(BH88:BH231)),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44</v>
      </c>
      <c r="F39" s="158">
        <f>ROUND((SUM(BI88:BI231)),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45</v>
      </c>
      <c r="E41" s="162"/>
      <c r="F41" s="162"/>
      <c r="G41" s="163" t="s">
        <v>46</v>
      </c>
      <c r="H41" s="164" t="s">
        <v>47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Oprava bytu Výpravní budovy, Šumná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1431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839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007/1.1 - elektroinstalace bytu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1. 4. 2025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110</v>
      </c>
      <c r="D61" s="173"/>
      <c r="E61" s="173"/>
      <c r="F61" s="173"/>
      <c r="G61" s="173"/>
      <c r="H61" s="173"/>
      <c r="I61" s="173"/>
      <c r="J61" s="174" t="s">
        <v>111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67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112</v>
      </c>
    </row>
    <row r="64" s="9" customFormat="1" ht="24.96" customHeight="1">
      <c r="A64" s="9"/>
      <c r="B64" s="176"/>
      <c r="C64" s="177"/>
      <c r="D64" s="178" t="s">
        <v>116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1433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1389</v>
      </c>
      <c r="E66" s="184"/>
      <c r="F66" s="184"/>
      <c r="G66" s="184"/>
      <c r="H66" s="184"/>
      <c r="I66" s="184"/>
      <c r="J66" s="185">
        <f>J228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125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Oprava bytu Výpravní budovy, Šumná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107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1" t="s">
        <v>1431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839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007/1.1 - elektroinstalace bytu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 xml:space="preserve"> </v>
      </c>
      <c r="G82" s="42"/>
      <c r="H82" s="42"/>
      <c r="I82" s="34" t="s">
        <v>23</v>
      </c>
      <c r="J82" s="74" t="str">
        <f>IF(J14="","",J14)</f>
        <v>1. 4. 2025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E17</f>
        <v xml:space="preserve"> </v>
      </c>
      <c r="G84" s="42"/>
      <c r="H84" s="42"/>
      <c r="I84" s="34" t="s">
        <v>30</v>
      </c>
      <c r="J84" s="38" t="str">
        <f>E23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28</v>
      </c>
      <c r="D85" s="42"/>
      <c r="E85" s="42"/>
      <c r="F85" s="29" t="str">
        <f>IF(E20="","",E20)</f>
        <v>Vyplň údaj</v>
      </c>
      <c r="G85" s="42"/>
      <c r="H85" s="42"/>
      <c r="I85" s="34" t="s">
        <v>32</v>
      </c>
      <c r="J85" s="38" t="str">
        <f>E26</f>
        <v xml:space="preserve"> 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126</v>
      </c>
      <c r="D87" s="190" t="s">
        <v>54</v>
      </c>
      <c r="E87" s="190" t="s">
        <v>50</v>
      </c>
      <c r="F87" s="190" t="s">
        <v>51</v>
      </c>
      <c r="G87" s="190" t="s">
        <v>127</v>
      </c>
      <c r="H87" s="190" t="s">
        <v>128</v>
      </c>
      <c r="I87" s="190" t="s">
        <v>129</v>
      </c>
      <c r="J87" s="190" t="s">
        <v>111</v>
      </c>
      <c r="K87" s="191" t="s">
        <v>130</v>
      </c>
      <c r="L87" s="192"/>
      <c r="M87" s="94" t="s">
        <v>19</v>
      </c>
      <c r="N87" s="95" t="s">
        <v>39</v>
      </c>
      <c r="O87" s="95" t="s">
        <v>131</v>
      </c>
      <c r="P87" s="95" t="s">
        <v>132</v>
      </c>
      <c r="Q87" s="95" t="s">
        <v>133</v>
      </c>
      <c r="R87" s="95" t="s">
        <v>134</v>
      </c>
      <c r="S87" s="95" t="s">
        <v>135</v>
      </c>
      <c r="T87" s="96" t="s">
        <v>136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137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</f>
        <v>0</v>
      </c>
      <c r="Q88" s="98"/>
      <c r="R88" s="195">
        <f>R89</f>
        <v>0.12035249999999999</v>
      </c>
      <c r="S88" s="98"/>
      <c r="T88" s="196">
        <f>T89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68</v>
      </c>
      <c r="AU88" s="19" t="s">
        <v>112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68</v>
      </c>
      <c r="E89" s="201" t="s">
        <v>269</v>
      </c>
      <c r="F89" s="201" t="s">
        <v>270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P90+P228</f>
        <v>0</v>
      </c>
      <c r="Q89" s="206"/>
      <c r="R89" s="207">
        <f>R90+R228</f>
        <v>0.12035249999999999</v>
      </c>
      <c r="S89" s="206"/>
      <c r="T89" s="208">
        <f>T90+T228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83</v>
      </c>
      <c r="AT89" s="210" t="s">
        <v>68</v>
      </c>
      <c r="AU89" s="210" t="s">
        <v>69</v>
      </c>
      <c r="AY89" s="209" t="s">
        <v>140</v>
      </c>
      <c r="BK89" s="211">
        <f>BK90+BK228</f>
        <v>0</v>
      </c>
    </row>
    <row r="90" s="12" customFormat="1" ht="22.8" customHeight="1">
      <c r="A90" s="12"/>
      <c r="B90" s="198"/>
      <c r="C90" s="199"/>
      <c r="D90" s="200" t="s">
        <v>68</v>
      </c>
      <c r="E90" s="212" t="s">
        <v>1434</v>
      </c>
      <c r="F90" s="212" t="s">
        <v>1435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SUM(P91:P227)</f>
        <v>0</v>
      </c>
      <c r="Q90" s="206"/>
      <c r="R90" s="207">
        <f>SUM(R91:R227)</f>
        <v>0.11995249999999999</v>
      </c>
      <c r="S90" s="206"/>
      <c r="T90" s="208">
        <f>SUM(T91:T227)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83</v>
      </c>
      <c r="AT90" s="210" t="s">
        <v>68</v>
      </c>
      <c r="AU90" s="210" t="s">
        <v>77</v>
      </c>
      <c r="AY90" s="209" t="s">
        <v>140</v>
      </c>
      <c r="BK90" s="211">
        <f>SUM(BK91:BK227)</f>
        <v>0</v>
      </c>
    </row>
    <row r="91" s="2" customFormat="1" ht="24.15" customHeight="1">
      <c r="A91" s="40"/>
      <c r="B91" s="41"/>
      <c r="C91" s="214" t="s">
        <v>77</v>
      </c>
      <c r="D91" s="214" t="s">
        <v>143</v>
      </c>
      <c r="E91" s="215" t="s">
        <v>1436</v>
      </c>
      <c r="F91" s="216" t="s">
        <v>1437</v>
      </c>
      <c r="G91" s="217" t="s">
        <v>185</v>
      </c>
      <c r="H91" s="218">
        <v>15</v>
      </c>
      <c r="I91" s="219"/>
      <c r="J91" s="220">
        <f>ROUND(I91*H91,2)</f>
        <v>0</v>
      </c>
      <c r="K91" s="216" t="s">
        <v>147</v>
      </c>
      <c r="L91" s="46"/>
      <c r="M91" s="221" t="s">
        <v>19</v>
      </c>
      <c r="N91" s="222" t="s">
        <v>41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209</v>
      </c>
      <c r="AT91" s="225" t="s">
        <v>143</v>
      </c>
      <c r="AU91" s="225" t="s">
        <v>83</v>
      </c>
      <c r="AY91" s="19" t="s">
        <v>140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83</v>
      </c>
      <c r="BK91" s="226">
        <f>ROUND(I91*H91,2)</f>
        <v>0</v>
      </c>
      <c r="BL91" s="19" t="s">
        <v>209</v>
      </c>
      <c r="BM91" s="225" t="s">
        <v>1438</v>
      </c>
    </row>
    <row r="92" s="2" customFormat="1">
      <c r="A92" s="40"/>
      <c r="B92" s="41"/>
      <c r="C92" s="42"/>
      <c r="D92" s="227" t="s">
        <v>150</v>
      </c>
      <c r="E92" s="42"/>
      <c r="F92" s="228" t="s">
        <v>1439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150</v>
      </c>
      <c r="AU92" s="19" t="s">
        <v>83</v>
      </c>
    </row>
    <row r="93" s="2" customFormat="1" ht="16.5" customHeight="1">
      <c r="A93" s="40"/>
      <c r="B93" s="41"/>
      <c r="C93" s="269" t="s">
        <v>83</v>
      </c>
      <c r="D93" s="269" t="s">
        <v>395</v>
      </c>
      <c r="E93" s="270" t="s">
        <v>1440</v>
      </c>
      <c r="F93" s="271" t="s">
        <v>1441</v>
      </c>
      <c r="G93" s="272" t="s">
        <v>185</v>
      </c>
      <c r="H93" s="273">
        <v>15</v>
      </c>
      <c r="I93" s="274"/>
      <c r="J93" s="275">
        <f>ROUND(I93*H93,2)</f>
        <v>0</v>
      </c>
      <c r="K93" s="271" t="s">
        <v>19</v>
      </c>
      <c r="L93" s="276"/>
      <c r="M93" s="277" t="s">
        <v>19</v>
      </c>
      <c r="N93" s="278" t="s">
        <v>41</v>
      </c>
      <c r="O93" s="86"/>
      <c r="P93" s="223">
        <f>O93*H93</f>
        <v>0</v>
      </c>
      <c r="Q93" s="223">
        <v>0.00010000000000000001</v>
      </c>
      <c r="R93" s="223">
        <f>Q93*H93</f>
        <v>0.0015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385</v>
      </c>
      <c r="AT93" s="225" t="s">
        <v>395</v>
      </c>
      <c r="AU93" s="225" t="s">
        <v>83</v>
      </c>
      <c r="AY93" s="19" t="s">
        <v>140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83</v>
      </c>
      <c r="BK93" s="226">
        <f>ROUND(I93*H93,2)</f>
        <v>0</v>
      </c>
      <c r="BL93" s="19" t="s">
        <v>209</v>
      </c>
      <c r="BM93" s="225" t="s">
        <v>1442</v>
      </c>
    </row>
    <row r="94" s="2" customFormat="1">
      <c r="A94" s="40"/>
      <c r="B94" s="41"/>
      <c r="C94" s="42"/>
      <c r="D94" s="234" t="s">
        <v>488</v>
      </c>
      <c r="E94" s="42"/>
      <c r="F94" s="279" t="s">
        <v>1443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488</v>
      </c>
      <c r="AU94" s="19" t="s">
        <v>83</v>
      </c>
    </row>
    <row r="95" s="2" customFormat="1" ht="16.5" customHeight="1">
      <c r="A95" s="40"/>
      <c r="B95" s="41"/>
      <c r="C95" s="269" t="s">
        <v>160</v>
      </c>
      <c r="D95" s="269" t="s">
        <v>395</v>
      </c>
      <c r="E95" s="270" t="s">
        <v>1444</v>
      </c>
      <c r="F95" s="271" t="s">
        <v>1445</v>
      </c>
      <c r="G95" s="272" t="s">
        <v>185</v>
      </c>
      <c r="H95" s="273">
        <v>19</v>
      </c>
      <c r="I95" s="274"/>
      <c r="J95" s="275">
        <f>ROUND(I95*H95,2)</f>
        <v>0</v>
      </c>
      <c r="K95" s="271" t="s">
        <v>147</v>
      </c>
      <c r="L95" s="276"/>
      <c r="M95" s="277" t="s">
        <v>19</v>
      </c>
      <c r="N95" s="278" t="s">
        <v>41</v>
      </c>
      <c r="O95" s="86"/>
      <c r="P95" s="223">
        <f>O95*H95</f>
        <v>0</v>
      </c>
      <c r="Q95" s="223">
        <v>6.9999999999999994E-05</v>
      </c>
      <c r="R95" s="223">
        <f>Q95*H95</f>
        <v>0.0013299999999999998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385</v>
      </c>
      <c r="AT95" s="225" t="s">
        <v>395</v>
      </c>
      <c r="AU95" s="225" t="s">
        <v>83</v>
      </c>
      <c r="AY95" s="19" t="s">
        <v>140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83</v>
      </c>
      <c r="BK95" s="226">
        <f>ROUND(I95*H95,2)</f>
        <v>0</v>
      </c>
      <c r="BL95" s="19" t="s">
        <v>209</v>
      </c>
      <c r="BM95" s="225" t="s">
        <v>1446</v>
      </c>
    </row>
    <row r="96" s="2" customFormat="1">
      <c r="A96" s="40"/>
      <c r="B96" s="41"/>
      <c r="C96" s="42"/>
      <c r="D96" s="234" t="s">
        <v>488</v>
      </c>
      <c r="E96" s="42"/>
      <c r="F96" s="279" t="s">
        <v>1447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488</v>
      </c>
      <c r="AU96" s="19" t="s">
        <v>83</v>
      </c>
    </row>
    <row r="97" s="2" customFormat="1" ht="16.5" customHeight="1">
      <c r="A97" s="40"/>
      <c r="B97" s="41"/>
      <c r="C97" s="269" t="s">
        <v>148</v>
      </c>
      <c r="D97" s="269" t="s">
        <v>395</v>
      </c>
      <c r="E97" s="270" t="s">
        <v>1448</v>
      </c>
      <c r="F97" s="271" t="s">
        <v>1449</v>
      </c>
      <c r="G97" s="272" t="s">
        <v>185</v>
      </c>
      <c r="H97" s="273">
        <v>83</v>
      </c>
      <c r="I97" s="274"/>
      <c r="J97" s="275">
        <f>ROUND(I97*H97,2)</f>
        <v>0</v>
      </c>
      <c r="K97" s="271" t="s">
        <v>19</v>
      </c>
      <c r="L97" s="276"/>
      <c r="M97" s="277" t="s">
        <v>19</v>
      </c>
      <c r="N97" s="278" t="s">
        <v>41</v>
      </c>
      <c r="O97" s="86"/>
      <c r="P97" s="223">
        <f>O97*H97</f>
        <v>0</v>
      </c>
      <c r="Q97" s="223">
        <v>6.9999999999999994E-05</v>
      </c>
      <c r="R97" s="223">
        <f>Q97*H97</f>
        <v>0.0058099999999999992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385</v>
      </c>
      <c r="AT97" s="225" t="s">
        <v>395</v>
      </c>
      <c r="AU97" s="225" t="s">
        <v>83</v>
      </c>
      <c r="AY97" s="19" t="s">
        <v>140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83</v>
      </c>
      <c r="BK97" s="226">
        <f>ROUND(I97*H97,2)</f>
        <v>0</v>
      </c>
      <c r="BL97" s="19" t="s">
        <v>209</v>
      </c>
      <c r="BM97" s="225" t="s">
        <v>1450</v>
      </c>
    </row>
    <row r="98" s="2" customFormat="1">
      <c r="A98" s="40"/>
      <c r="B98" s="41"/>
      <c r="C98" s="42"/>
      <c r="D98" s="234" t="s">
        <v>488</v>
      </c>
      <c r="E98" s="42"/>
      <c r="F98" s="279" t="s">
        <v>1451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488</v>
      </c>
      <c r="AU98" s="19" t="s">
        <v>83</v>
      </c>
    </row>
    <row r="99" s="2" customFormat="1" ht="24.15" customHeight="1">
      <c r="A99" s="40"/>
      <c r="B99" s="41"/>
      <c r="C99" s="214" t="s">
        <v>175</v>
      </c>
      <c r="D99" s="214" t="s">
        <v>143</v>
      </c>
      <c r="E99" s="215" t="s">
        <v>1452</v>
      </c>
      <c r="F99" s="216" t="s">
        <v>1453</v>
      </c>
      <c r="G99" s="217" t="s">
        <v>185</v>
      </c>
      <c r="H99" s="218">
        <v>83</v>
      </c>
      <c r="I99" s="219"/>
      <c r="J99" s="220">
        <f>ROUND(I99*H99,2)</f>
        <v>0</v>
      </c>
      <c r="K99" s="216" t="s">
        <v>147</v>
      </c>
      <c r="L99" s="46"/>
      <c r="M99" s="221" t="s">
        <v>19</v>
      </c>
      <c r="N99" s="222" t="s">
        <v>41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209</v>
      </c>
      <c r="AT99" s="225" t="s">
        <v>143</v>
      </c>
      <c r="AU99" s="225" t="s">
        <v>83</v>
      </c>
      <c r="AY99" s="19" t="s">
        <v>140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83</v>
      </c>
      <c r="BK99" s="226">
        <f>ROUND(I99*H99,2)</f>
        <v>0</v>
      </c>
      <c r="BL99" s="19" t="s">
        <v>209</v>
      </c>
      <c r="BM99" s="225" t="s">
        <v>1454</v>
      </c>
    </row>
    <row r="100" s="2" customFormat="1">
      <c r="A100" s="40"/>
      <c r="B100" s="41"/>
      <c r="C100" s="42"/>
      <c r="D100" s="227" t="s">
        <v>150</v>
      </c>
      <c r="E100" s="42"/>
      <c r="F100" s="228" t="s">
        <v>1455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150</v>
      </c>
      <c r="AU100" s="19" t="s">
        <v>83</v>
      </c>
    </row>
    <row r="101" s="2" customFormat="1" ht="24.15" customHeight="1">
      <c r="A101" s="40"/>
      <c r="B101" s="41"/>
      <c r="C101" s="214" t="s">
        <v>182</v>
      </c>
      <c r="D101" s="214" t="s">
        <v>143</v>
      </c>
      <c r="E101" s="215" t="s">
        <v>1456</v>
      </c>
      <c r="F101" s="216" t="s">
        <v>1457</v>
      </c>
      <c r="G101" s="217" t="s">
        <v>185</v>
      </c>
      <c r="H101" s="218">
        <v>15</v>
      </c>
      <c r="I101" s="219"/>
      <c r="J101" s="220">
        <f>ROUND(I101*H101,2)</f>
        <v>0</v>
      </c>
      <c r="K101" s="216" t="s">
        <v>147</v>
      </c>
      <c r="L101" s="46"/>
      <c r="M101" s="221" t="s">
        <v>19</v>
      </c>
      <c r="N101" s="222" t="s">
        <v>41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209</v>
      </c>
      <c r="AT101" s="225" t="s">
        <v>143</v>
      </c>
      <c r="AU101" s="225" t="s">
        <v>83</v>
      </c>
      <c r="AY101" s="19" t="s">
        <v>140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83</v>
      </c>
      <c r="BK101" s="226">
        <f>ROUND(I101*H101,2)</f>
        <v>0</v>
      </c>
      <c r="BL101" s="19" t="s">
        <v>209</v>
      </c>
      <c r="BM101" s="225" t="s">
        <v>1458</v>
      </c>
    </row>
    <row r="102" s="2" customFormat="1">
      <c r="A102" s="40"/>
      <c r="B102" s="41"/>
      <c r="C102" s="42"/>
      <c r="D102" s="227" t="s">
        <v>150</v>
      </c>
      <c r="E102" s="42"/>
      <c r="F102" s="228" t="s">
        <v>1459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150</v>
      </c>
      <c r="AU102" s="19" t="s">
        <v>83</v>
      </c>
    </row>
    <row r="103" s="2" customFormat="1" ht="24.15" customHeight="1">
      <c r="A103" s="40"/>
      <c r="B103" s="41"/>
      <c r="C103" s="214" t="s">
        <v>189</v>
      </c>
      <c r="D103" s="214" t="s">
        <v>143</v>
      </c>
      <c r="E103" s="215" t="s">
        <v>1460</v>
      </c>
      <c r="F103" s="216" t="s">
        <v>1461</v>
      </c>
      <c r="G103" s="217" t="s">
        <v>281</v>
      </c>
      <c r="H103" s="218">
        <v>46</v>
      </c>
      <c r="I103" s="219"/>
      <c r="J103" s="220">
        <f>ROUND(I103*H103,2)</f>
        <v>0</v>
      </c>
      <c r="K103" s="216" t="s">
        <v>147</v>
      </c>
      <c r="L103" s="46"/>
      <c r="M103" s="221" t="s">
        <v>19</v>
      </c>
      <c r="N103" s="222" t="s">
        <v>41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209</v>
      </c>
      <c r="AT103" s="225" t="s">
        <v>143</v>
      </c>
      <c r="AU103" s="225" t="s">
        <v>83</v>
      </c>
      <c r="AY103" s="19" t="s">
        <v>140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83</v>
      </c>
      <c r="BK103" s="226">
        <f>ROUND(I103*H103,2)</f>
        <v>0</v>
      </c>
      <c r="BL103" s="19" t="s">
        <v>209</v>
      </c>
      <c r="BM103" s="225" t="s">
        <v>1462</v>
      </c>
    </row>
    <row r="104" s="2" customFormat="1">
      <c r="A104" s="40"/>
      <c r="B104" s="41"/>
      <c r="C104" s="42"/>
      <c r="D104" s="227" t="s">
        <v>150</v>
      </c>
      <c r="E104" s="42"/>
      <c r="F104" s="228" t="s">
        <v>1463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150</v>
      </c>
      <c r="AU104" s="19" t="s">
        <v>83</v>
      </c>
    </row>
    <row r="105" s="2" customFormat="1" ht="16.5" customHeight="1">
      <c r="A105" s="40"/>
      <c r="B105" s="41"/>
      <c r="C105" s="269" t="s">
        <v>196</v>
      </c>
      <c r="D105" s="269" t="s">
        <v>395</v>
      </c>
      <c r="E105" s="270" t="s">
        <v>1464</v>
      </c>
      <c r="F105" s="271" t="s">
        <v>1465</v>
      </c>
      <c r="G105" s="272" t="s">
        <v>281</v>
      </c>
      <c r="H105" s="273">
        <v>46</v>
      </c>
      <c r="I105" s="274"/>
      <c r="J105" s="275">
        <f>ROUND(I105*H105,2)</f>
        <v>0</v>
      </c>
      <c r="K105" s="271" t="s">
        <v>147</v>
      </c>
      <c r="L105" s="276"/>
      <c r="M105" s="277" t="s">
        <v>19</v>
      </c>
      <c r="N105" s="278" t="s">
        <v>41</v>
      </c>
      <c r="O105" s="86"/>
      <c r="P105" s="223">
        <f>O105*H105</f>
        <v>0</v>
      </c>
      <c r="Q105" s="223">
        <v>4.0000000000000003E-05</v>
      </c>
      <c r="R105" s="223">
        <f>Q105*H105</f>
        <v>0.0018400000000000001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385</v>
      </c>
      <c r="AT105" s="225" t="s">
        <v>395</v>
      </c>
      <c r="AU105" s="225" t="s">
        <v>83</v>
      </c>
      <c r="AY105" s="19" t="s">
        <v>140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83</v>
      </c>
      <c r="BK105" s="226">
        <f>ROUND(I105*H105,2)</f>
        <v>0</v>
      </c>
      <c r="BL105" s="19" t="s">
        <v>209</v>
      </c>
      <c r="BM105" s="225" t="s">
        <v>1466</v>
      </c>
    </row>
    <row r="106" s="2" customFormat="1" ht="24.15" customHeight="1">
      <c r="A106" s="40"/>
      <c r="B106" s="41"/>
      <c r="C106" s="214" t="s">
        <v>141</v>
      </c>
      <c r="D106" s="214" t="s">
        <v>143</v>
      </c>
      <c r="E106" s="215" t="s">
        <v>1460</v>
      </c>
      <c r="F106" s="216" t="s">
        <v>1461</v>
      </c>
      <c r="G106" s="217" t="s">
        <v>281</v>
      </c>
      <c r="H106" s="218">
        <v>9</v>
      </c>
      <c r="I106" s="219"/>
      <c r="J106" s="220">
        <f>ROUND(I106*H106,2)</f>
        <v>0</v>
      </c>
      <c r="K106" s="216" t="s">
        <v>147</v>
      </c>
      <c r="L106" s="46"/>
      <c r="M106" s="221" t="s">
        <v>19</v>
      </c>
      <c r="N106" s="222" t="s">
        <v>41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209</v>
      </c>
      <c r="AT106" s="225" t="s">
        <v>143</v>
      </c>
      <c r="AU106" s="225" t="s">
        <v>83</v>
      </c>
      <c r="AY106" s="19" t="s">
        <v>140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83</v>
      </c>
      <c r="BK106" s="226">
        <f>ROUND(I106*H106,2)</f>
        <v>0</v>
      </c>
      <c r="BL106" s="19" t="s">
        <v>209</v>
      </c>
      <c r="BM106" s="225" t="s">
        <v>1467</v>
      </c>
    </row>
    <row r="107" s="2" customFormat="1">
      <c r="A107" s="40"/>
      <c r="B107" s="41"/>
      <c r="C107" s="42"/>
      <c r="D107" s="227" t="s">
        <v>150</v>
      </c>
      <c r="E107" s="42"/>
      <c r="F107" s="228" t="s">
        <v>1463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150</v>
      </c>
      <c r="AU107" s="19" t="s">
        <v>83</v>
      </c>
    </row>
    <row r="108" s="2" customFormat="1" ht="16.5" customHeight="1">
      <c r="A108" s="40"/>
      <c r="B108" s="41"/>
      <c r="C108" s="269" t="s">
        <v>206</v>
      </c>
      <c r="D108" s="269" t="s">
        <v>395</v>
      </c>
      <c r="E108" s="270" t="s">
        <v>1468</v>
      </c>
      <c r="F108" s="271" t="s">
        <v>1469</v>
      </c>
      <c r="G108" s="272" t="s">
        <v>281</v>
      </c>
      <c r="H108" s="273">
        <v>9</v>
      </c>
      <c r="I108" s="274"/>
      <c r="J108" s="275">
        <f>ROUND(I108*H108,2)</f>
        <v>0</v>
      </c>
      <c r="K108" s="271" t="s">
        <v>147</v>
      </c>
      <c r="L108" s="276"/>
      <c r="M108" s="277" t="s">
        <v>19</v>
      </c>
      <c r="N108" s="278" t="s">
        <v>41</v>
      </c>
      <c r="O108" s="86"/>
      <c r="P108" s="223">
        <f>O108*H108</f>
        <v>0</v>
      </c>
      <c r="Q108" s="223">
        <v>4.0000000000000003E-05</v>
      </c>
      <c r="R108" s="223">
        <f>Q108*H108</f>
        <v>0.00036000000000000002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385</v>
      </c>
      <c r="AT108" s="225" t="s">
        <v>395</v>
      </c>
      <c r="AU108" s="225" t="s">
        <v>83</v>
      </c>
      <c r="AY108" s="19" t="s">
        <v>140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83</v>
      </c>
      <c r="BK108" s="226">
        <f>ROUND(I108*H108,2)</f>
        <v>0</v>
      </c>
      <c r="BL108" s="19" t="s">
        <v>209</v>
      </c>
      <c r="BM108" s="225" t="s">
        <v>1470</v>
      </c>
    </row>
    <row r="109" s="2" customFormat="1" ht="24.15" customHeight="1">
      <c r="A109" s="40"/>
      <c r="B109" s="41"/>
      <c r="C109" s="214" t="s">
        <v>212</v>
      </c>
      <c r="D109" s="214" t="s">
        <v>143</v>
      </c>
      <c r="E109" s="215" t="s">
        <v>1460</v>
      </c>
      <c r="F109" s="216" t="s">
        <v>1461</v>
      </c>
      <c r="G109" s="217" t="s">
        <v>281</v>
      </c>
      <c r="H109" s="218">
        <v>11</v>
      </c>
      <c r="I109" s="219"/>
      <c r="J109" s="220">
        <f>ROUND(I109*H109,2)</f>
        <v>0</v>
      </c>
      <c r="K109" s="216" t="s">
        <v>147</v>
      </c>
      <c r="L109" s="46"/>
      <c r="M109" s="221" t="s">
        <v>19</v>
      </c>
      <c r="N109" s="222" t="s">
        <v>41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209</v>
      </c>
      <c r="AT109" s="225" t="s">
        <v>143</v>
      </c>
      <c r="AU109" s="225" t="s">
        <v>83</v>
      </c>
      <c r="AY109" s="19" t="s">
        <v>140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83</v>
      </c>
      <c r="BK109" s="226">
        <f>ROUND(I109*H109,2)</f>
        <v>0</v>
      </c>
      <c r="BL109" s="19" t="s">
        <v>209</v>
      </c>
      <c r="BM109" s="225" t="s">
        <v>1471</v>
      </c>
    </row>
    <row r="110" s="2" customFormat="1">
      <c r="A110" s="40"/>
      <c r="B110" s="41"/>
      <c r="C110" s="42"/>
      <c r="D110" s="227" t="s">
        <v>150</v>
      </c>
      <c r="E110" s="42"/>
      <c r="F110" s="228" t="s">
        <v>1463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150</v>
      </c>
      <c r="AU110" s="19" t="s">
        <v>83</v>
      </c>
    </row>
    <row r="111" s="2" customFormat="1" ht="16.5" customHeight="1">
      <c r="A111" s="40"/>
      <c r="B111" s="41"/>
      <c r="C111" s="269" t="s">
        <v>8</v>
      </c>
      <c r="D111" s="269" t="s">
        <v>395</v>
      </c>
      <c r="E111" s="270" t="s">
        <v>1472</v>
      </c>
      <c r="F111" s="271" t="s">
        <v>1473</v>
      </c>
      <c r="G111" s="272" t="s">
        <v>281</v>
      </c>
      <c r="H111" s="273">
        <v>11</v>
      </c>
      <c r="I111" s="274"/>
      <c r="J111" s="275">
        <f>ROUND(I111*H111,2)</f>
        <v>0</v>
      </c>
      <c r="K111" s="271" t="s">
        <v>147</v>
      </c>
      <c r="L111" s="276"/>
      <c r="M111" s="277" t="s">
        <v>19</v>
      </c>
      <c r="N111" s="278" t="s">
        <v>41</v>
      </c>
      <c r="O111" s="86"/>
      <c r="P111" s="223">
        <f>O111*H111</f>
        <v>0</v>
      </c>
      <c r="Q111" s="223">
        <v>9.0000000000000006E-05</v>
      </c>
      <c r="R111" s="223">
        <f>Q111*H111</f>
        <v>0.00098999999999999999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385</v>
      </c>
      <c r="AT111" s="225" t="s">
        <v>395</v>
      </c>
      <c r="AU111" s="225" t="s">
        <v>83</v>
      </c>
      <c r="AY111" s="19" t="s">
        <v>140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83</v>
      </c>
      <c r="BK111" s="226">
        <f>ROUND(I111*H111,2)</f>
        <v>0</v>
      </c>
      <c r="BL111" s="19" t="s">
        <v>209</v>
      </c>
      <c r="BM111" s="225" t="s">
        <v>1474</v>
      </c>
    </row>
    <row r="112" s="2" customFormat="1" ht="24.15" customHeight="1">
      <c r="A112" s="40"/>
      <c r="B112" s="41"/>
      <c r="C112" s="214" t="s">
        <v>221</v>
      </c>
      <c r="D112" s="214" t="s">
        <v>143</v>
      </c>
      <c r="E112" s="215" t="s">
        <v>1475</v>
      </c>
      <c r="F112" s="216" t="s">
        <v>1476</v>
      </c>
      <c r="G112" s="217" t="s">
        <v>185</v>
      </c>
      <c r="H112" s="218">
        <v>15</v>
      </c>
      <c r="I112" s="219"/>
      <c r="J112" s="220">
        <f>ROUND(I112*H112,2)</f>
        <v>0</v>
      </c>
      <c r="K112" s="216" t="s">
        <v>147</v>
      </c>
      <c r="L112" s="46"/>
      <c r="M112" s="221" t="s">
        <v>19</v>
      </c>
      <c r="N112" s="222" t="s">
        <v>41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209</v>
      </c>
      <c r="AT112" s="225" t="s">
        <v>143</v>
      </c>
      <c r="AU112" s="225" t="s">
        <v>83</v>
      </c>
      <c r="AY112" s="19" t="s">
        <v>140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83</v>
      </c>
      <c r="BK112" s="226">
        <f>ROUND(I112*H112,2)</f>
        <v>0</v>
      </c>
      <c r="BL112" s="19" t="s">
        <v>209</v>
      </c>
      <c r="BM112" s="225" t="s">
        <v>1477</v>
      </c>
    </row>
    <row r="113" s="2" customFormat="1">
      <c r="A113" s="40"/>
      <c r="B113" s="41"/>
      <c r="C113" s="42"/>
      <c r="D113" s="227" t="s">
        <v>150</v>
      </c>
      <c r="E113" s="42"/>
      <c r="F113" s="228" t="s">
        <v>1478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150</v>
      </c>
      <c r="AU113" s="19" t="s">
        <v>83</v>
      </c>
    </row>
    <row r="114" s="2" customFormat="1" ht="16.5" customHeight="1">
      <c r="A114" s="40"/>
      <c r="B114" s="41"/>
      <c r="C114" s="269" t="s">
        <v>228</v>
      </c>
      <c r="D114" s="269" t="s">
        <v>395</v>
      </c>
      <c r="E114" s="270" t="s">
        <v>1479</v>
      </c>
      <c r="F114" s="271" t="s">
        <v>1480</v>
      </c>
      <c r="G114" s="272" t="s">
        <v>185</v>
      </c>
      <c r="H114" s="273">
        <v>17.25</v>
      </c>
      <c r="I114" s="274"/>
      <c r="J114" s="275">
        <f>ROUND(I114*H114,2)</f>
        <v>0</v>
      </c>
      <c r="K114" s="271" t="s">
        <v>147</v>
      </c>
      <c r="L114" s="276"/>
      <c r="M114" s="277" t="s">
        <v>19</v>
      </c>
      <c r="N114" s="278" t="s">
        <v>41</v>
      </c>
      <c r="O114" s="86"/>
      <c r="P114" s="223">
        <f>O114*H114</f>
        <v>0</v>
      </c>
      <c r="Q114" s="223">
        <v>0.00017000000000000001</v>
      </c>
      <c r="R114" s="223">
        <f>Q114*H114</f>
        <v>0.0029325000000000002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385</v>
      </c>
      <c r="AT114" s="225" t="s">
        <v>395</v>
      </c>
      <c r="AU114" s="225" t="s">
        <v>83</v>
      </c>
      <c r="AY114" s="19" t="s">
        <v>140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83</v>
      </c>
      <c r="BK114" s="226">
        <f>ROUND(I114*H114,2)</f>
        <v>0</v>
      </c>
      <c r="BL114" s="19" t="s">
        <v>209</v>
      </c>
      <c r="BM114" s="225" t="s">
        <v>1481</v>
      </c>
    </row>
    <row r="115" s="2" customFormat="1">
      <c r="A115" s="40"/>
      <c r="B115" s="41"/>
      <c r="C115" s="42"/>
      <c r="D115" s="234" t="s">
        <v>488</v>
      </c>
      <c r="E115" s="42"/>
      <c r="F115" s="279" t="s">
        <v>1482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488</v>
      </c>
      <c r="AU115" s="19" t="s">
        <v>83</v>
      </c>
    </row>
    <row r="116" s="13" customFormat="1">
      <c r="A116" s="13"/>
      <c r="B116" s="232"/>
      <c r="C116" s="233"/>
      <c r="D116" s="234" t="s">
        <v>152</v>
      </c>
      <c r="E116" s="235" t="s">
        <v>19</v>
      </c>
      <c r="F116" s="236" t="s">
        <v>1483</v>
      </c>
      <c r="G116" s="233"/>
      <c r="H116" s="237">
        <v>15</v>
      </c>
      <c r="I116" s="238"/>
      <c r="J116" s="233"/>
      <c r="K116" s="233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152</v>
      </c>
      <c r="AU116" s="243" t="s">
        <v>83</v>
      </c>
      <c r="AV116" s="13" t="s">
        <v>83</v>
      </c>
      <c r="AW116" s="13" t="s">
        <v>31</v>
      </c>
      <c r="AX116" s="13" t="s">
        <v>69</v>
      </c>
      <c r="AY116" s="243" t="s">
        <v>140</v>
      </c>
    </row>
    <row r="117" s="14" customFormat="1">
      <c r="A117" s="14"/>
      <c r="B117" s="244"/>
      <c r="C117" s="245"/>
      <c r="D117" s="234" t="s">
        <v>152</v>
      </c>
      <c r="E117" s="246" t="s">
        <v>19</v>
      </c>
      <c r="F117" s="247" t="s">
        <v>169</v>
      </c>
      <c r="G117" s="245"/>
      <c r="H117" s="248">
        <v>15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4" t="s">
        <v>152</v>
      </c>
      <c r="AU117" s="254" t="s">
        <v>83</v>
      </c>
      <c r="AV117" s="14" t="s">
        <v>148</v>
      </c>
      <c r="AW117" s="14" t="s">
        <v>31</v>
      </c>
      <c r="AX117" s="14" t="s">
        <v>77</v>
      </c>
      <c r="AY117" s="254" t="s">
        <v>140</v>
      </c>
    </row>
    <row r="118" s="13" customFormat="1">
      <c r="A118" s="13"/>
      <c r="B118" s="232"/>
      <c r="C118" s="233"/>
      <c r="D118" s="234" t="s">
        <v>152</v>
      </c>
      <c r="E118" s="233"/>
      <c r="F118" s="236" t="s">
        <v>1484</v>
      </c>
      <c r="G118" s="233"/>
      <c r="H118" s="237">
        <v>17.25</v>
      </c>
      <c r="I118" s="238"/>
      <c r="J118" s="233"/>
      <c r="K118" s="233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152</v>
      </c>
      <c r="AU118" s="243" t="s">
        <v>83</v>
      </c>
      <c r="AV118" s="13" t="s">
        <v>83</v>
      </c>
      <c r="AW118" s="13" t="s">
        <v>4</v>
      </c>
      <c r="AX118" s="13" t="s">
        <v>77</v>
      </c>
      <c r="AY118" s="243" t="s">
        <v>140</v>
      </c>
    </row>
    <row r="119" s="2" customFormat="1" ht="24.15" customHeight="1">
      <c r="A119" s="40"/>
      <c r="B119" s="41"/>
      <c r="C119" s="214" t="s">
        <v>234</v>
      </c>
      <c r="D119" s="214" t="s">
        <v>143</v>
      </c>
      <c r="E119" s="215" t="s">
        <v>1485</v>
      </c>
      <c r="F119" s="216" t="s">
        <v>1486</v>
      </c>
      <c r="G119" s="217" t="s">
        <v>185</v>
      </c>
      <c r="H119" s="218">
        <v>20</v>
      </c>
      <c r="I119" s="219"/>
      <c r="J119" s="220">
        <f>ROUND(I119*H119,2)</f>
        <v>0</v>
      </c>
      <c r="K119" s="216" t="s">
        <v>147</v>
      </c>
      <c r="L119" s="46"/>
      <c r="M119" s="221" t="s">
        <v>19</v>
      </c>
      <c r="N119" s="222" t="s">
        <v>41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209</v>
      </c>
      <c r="AT119" s="225" t="s">
        <v>143</v>
      </c>
      <c r="AU119" s="225" t="s">
        <v>83</v>
      </c>
      <c r="AY119" s="19" t="s">
        <v>140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83</v>
      </c>
      <c r="BK119" s="226">
        <f>ROUND(I119*H119,2)</f>
        <v>0</v>
      </c>
      <c r="BL119" s="19" t="s">
        <v>209</v>
      </c>
      <c r="BM119" s="225" t="s">
        <v>1487</v>
      </c>
    </row>
    <row r="120" s="2" customFormat="1">
      <c r="A120" s="40"/>
      <c r="B120" s="41"/>
      <c r="C120" s="42"/>
      <c r="D120" s="227" t="s">
        <v>150</v>
      </c>
      <c r="E120" s="42"/>
      <c r="F120" s="228" t="s">
        <v>1488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150</v>
      </c>
      <c r="AU120" s="19" t="s">
        <v>83</v>
      </c>
    </row>
    <row r="121" s="2" customFormat="1" ht="16.5" customHeight="1">
      <c r="A121" s="40"/>
      <c r="B121" s="41"/>
      <c r="C121" s="269" t="s">
        <v>209</v>
      </c>
      <c r="D121" s="269" t="s">
        <v>395</v>
      </c>
      <c r="E121" s="270" t="s">
        <v>1489</v>
      </c>
      <c r="F121" s="271" t="s">
        <v>1490</v>
      </c>
      <c r="G121" s="272" t="s">
        <v>1491</v>
      </c>
      <c r="H121" s="273">
        <v>0.02</v>
      </c>
      <c r="I121" s="274"/>
      <c r="J121" s="275">
        <f>ROUND(I121*H121,2)</f>
        <v>0</v>
      </c>
      <c r="K121" s="271" t="s">
        <v>19</v>
      </c>
      <c r="L121" s="276"/>
      <c r="M121" s="277" t="s">
        <v>19</v>
      </c>
      <c r="N121" s="278" t="s">
        <v>41</v>
      </c>
      <c r="O121" s="86"/>
      <c r="P121" s="223">
        <f>O121*H121</f>
        <v>0</v>
      </c>
      <c r="Q121" s="223">
        <v>0.10000000000000001</v>
      </c>
      <c r="R121" s="223">
        <f>Q121*H121</f>
        <v>0.002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385</v>
      </c>
      <c r="AT121" s="225" t="s">
        <v>395</v>
      </c>
      <c r="AU121" s="225" t="s">
        <v>83</v>
      </c>
      <c r="AY121" s="19" t="s">
        <v>140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83</v>
      </c>
      <c r="BK121" s="226">
        <f>ROUND(I121*H121,2)</f>
        <v>0</v>
      </c>
      <c r="BL121" s="19" t="s">
        <v>209</v>
      </c>
      <c r="BM121" s="225" t="s">
        <v>1492</v>
      </c>
    </row>
    <row r="122" s="13" customFormat="1">
      <c r="A122" s="13"/>
      <c r="B122" s="232"/>
      <c r="C122" s="233"/>
      <c r="D122" s="234" t="s">
        <v>152</v>
      </c>
      <c r="E122" s="235" t="s">
        <v>19</v>
      </c>
      <c r="F122" s="236" t="s">
        <v>1493</v>
      </c>
      <c r="G122" s="233"/>
      <c r="H122" s="237">
        <v>0.0040000000000000001</v>
      </c>
      <c r="I122" s="238"/>
      <c r="J122" s="233"/>
      <c r="K122" s="233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152</v>
      </c>
      <c r="AU122" s="243" t="s">
        <v>83</v>
      </c>
      <c r="AV122" s="13" t="s">
        <v>83</v>
      </c>
      <c r="AW122" s="13" t="s">
        <v>31</v>
      </c>
      <c r="AX122" s="13" t="s">
        <v>69</v>
      </c>
      <c r="AY122" s="243" t="s">
        <v>140</v>
      </c>
    </row>
    <row r="123" s="13" customFormat="1">
      <c r="A123" s="13"/>
      <c r="B123" s="232"/>
      <c r="C123" s="233"/>
      <c r="D123" s="234" t="s">
        <v>152</v>
      </c>
      <c r="E123" s="235" t="s">
        <v>19</v>
      </c>
      <c r="F123" s="236" t="s">
        <v>1494</v>
      </c>
      <c r="G123" s="233"/>
      <c r="H123" s="237">
        <v>0.002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152</v>
      </c>
      <c r="AU123" s="243" t="s">
        <v>83</v>
      </c>
      <c r="AV123" s="13" t="s">
        <v>83</v>
      </c>
      <c r="AW123" s="13" t="s">
        <v>31</v>
      </c>
      <c r="AX123" s="13" t="s">
        <v>69</v>
      </c>
      <c r="AY123" s="243" t="s">
        <v>140</v>
      </c>
    </row>
    <row r="124" s="13" customFormat="1">
      <c r="A124" s="13"/>
      <c r="B124" s="232"/>
      <c r="C124" s="233"/>
      <c r="D124" s="234" t="s">
        <v>152</v>
      </c>
      <c r="E124" s="235" t="s">
        <v>19</v>
      </c>
      <c r="F124" s="236" t="s">
        <v>1495</v>
      </c>
      <c r="G124" s="233"/>
      <c r="H124" s="237">
        <v>0.002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152</v>
      </c>
      <c r="AU124" s="243" t="s">
        <v>83</v>
      </c>
      <c r="AV124" s="13" t="s">
        <v>83</v>
      </c>
      <c r="AW124" s="13" t="s">
        <v>31</v>
      </c>
      <c r="AX124" s="13" t="s">
        <v>69</v>
      </c>
      <c r="AY124" s="243" t="s">
        <v>140</v>
      </c>
    </row>
    <row r="125" s="13" customFormat="1">
      <c r="A125" s="13"/>
      <c r="B125" s="232"/>
      <c r="C125" s="233"/>
      <c r="D125" s="234" t="s">
        <v>152</v>
      </c>
      <c r="E125" s="235" t="s">
        <v>19</v>
      </c>
      <c r="F125" s="236" t="s">
        <v>1496</v>
      </c>
      <c r="G125" s="233"/>
      <c r="H125" s="237">
        <v>0.002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152</v>
      </c>
      <c r="AU125" s="243" t="s">
        <v>83</v>
      </c>
      <c r="AV125" s="13" t="s">
        <v>83</v>
      </c>
      <c r="AW125" s="13" t="s">
        <v>31</v>
      </c>
      <c r="AX125" s="13" t="s">
        <v>69</v>
      </c>
      <c r="AY125" s="243" t="s">
        <v>140</v>
      </c>
    </row>
    <row r="126" s="13" customFormat="1">
      <c r="A126" s="13"/>
      <c r="B126" s="232"/>
      <c r="C126" s="233"/>
      <c r="D126" s="234" t="s">
        <v>152</v>
      </c>
      <c r="E126" s="235" t="s">
        <v>19</v>
      </c>
      <c r="F126" s="236" t="s">
        <v>1497</v>
      </c>
      <c r="G126" s="233"/>
      <c r="H126" s="237">
        <v>0.002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152</v>
      </c>
      <c r="AU126" s="243" t="s">
        <v>83</v>
      </c>
      <c r="AV126" s="13" t="s">
        <v>83</v>
      </c>
      <c r="AW126" s="13" t="s">
        <v>31</v>
      </c>
      <c r="AX126" s="13" t="s">
        <v>69</v>
      </c>
      <c r="AY126" s="243" t="s">
        <v>140</v>
      </c>
    </row>
    <row r="127" s="13" customFormat="1">
      <c r="A127" s="13"/>
      <c r="B127" s="232"/>
      <c r="C127" s="233"/>
      <c r="D127" s="234" t="s">
        <v>152</v>
      </c>
      <c r="E127" s="235" t="s">
        <v>19</v>
      </c>
      <c r="F127" s="236" t="s">
        <v>1498</v>
      </c>
      <c r="G127" s="233"/>
      <c r="H127" s="237">
        <v>0.002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152</v>
      </c>
      <c r="AU127" s="243" t="s">
        <v>83</v>
      </c>
      <c r="AV127" s="13" t="s">
        <v>83</v>
      </c>
      <c r="AW127" s="13" t="s">
        <v>31</v>
      </c>
      <c r="AX127" s="13" t="s">
        <v>69</v>
      </c>
      <c r="AY127" s="243" t="s">
        <v>140</v>
      </c>
    </row>
    <row r="128" s="13" customFormat="1">
      <c r="A128" s="13"/>
      <c r="B128" s="232"/>
      <c r="C128" s="233"/>
      <c r="D128" s="234" t="s">
        <v>152</v>
      </c>
      <c r="E128" s="235" t="s">
        <v>19</v>
      </c>
      <c r="F128" s="236" t="s">
        <v>1499</v>
      </c>
      <c r="G128" s="233"/>
      <c r="H128" s="237">
        <v>0.002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152</v>
      </c>
      <c r="AU128" s="243" t="s">
        <v>83</v>
      </c>
      <c r="AV128" s="13" t="s">
        <v>83</v>
      </c>
      <c r="AW128" s="13" t="s">
        <v>31</v>
      </c>
      <c r="AX128" s="13" t="s">
        <v>69</v>
      </c>
      <c r="AY128" s="243" t="s">
        <v>140</v>
      </c>
    </row>
    <row r="129" s="13" customFormat="1">
      <c r="A129" s="13"/>
      <c r="B129" s="232"/>
      <c r="C129" s="233"/>
      <c r="D129" s="234" t="s">
        <v>152</v>
      </c>
      <c r="E129" s="235" t="s">
        <v>19</v>
      </c>
      <c r="F129" s="236" t="s">
        <v>1500</v>
      </c>
      <c r="G129" s="233"/>
      <c r="H129" s="237">
        <v>0.0040000000000000001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152</v>
      </c>
      <c r="AU129" s="243" t="s">
        <v>83</v>
      </c>
      <c r="AV129" s="13" t="s">
        <v>83</v>
      </c>
      <c r="AW129" s="13" t="s">
        <v>31</v>
      </c>
      <c r="AX129" s="13" t="s">
        <v>69</v>
      </c>
      <c r="AY129" s="243" t="s">
        <v>140</v>
      </c>
    </row>
    <row r="130" s="14" customFormat="1">
      <c r="A130" s="14"/>
      <c r="B130" s="244"/>
      <c r="C130" s="245"/>
      <c r="D130" s="234" t="s">
        <v>152</v>
      </c>
      <c r="E130" s="246" t="s">
        <v>19</v>
      </c>
      <c r="F130" s="247" t="s">
        <v>169</v>
      </c>
      <c r="G130" s="245"/>
      <c r="H130" s="248">
        <v>0.02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152</v>
      </c>
      <c r="AU130" s="254" t="s">
        <v>83</v>
      </c>
      <c r="AV130" s="14" t="s">
        <v>148</v>
      </c>
      <c r="AW130" s="14" t="s">
        <v>31</v>
      </c>
      <c r="AX130" s="14" t="s">
        <v>77</v>
      </c>
      <c r="AY130" s="254" t="s">
        <v>140</v>
      </c>
    </row>
    <row r="131" s="2" customFormat="1" ht="24.15" customHeight="1">
      <c r="A131" s="40"/>
      <c r="B131" s="41"/>
      <c r="C131" s="214" t="s">
        <v>247</v>
      </c>
      <c r="D131" s="214" t="s">
        <v>143</v>
      </c>
      <c r="E131" s="215" t="s">
        <v>1501</v>
      </c>
      <c r="F131" s="216" t="s">
        <v>1502</v>
      </c>
      <c r="G131" s="217" t="s">
        <v>185</v>
      </c>
      <c r="H131" s="218">
        <v>180</v>
      </c>
      <c r="I131" s="219"/>
      <c r="J131" s="220">
        <f>ROUND(I131*H131,2)</f>
        <v>0</v>
      </c>
      <c r="K131" s="216" t="s">
        <v>147</v>
      </c>
      <c r="L131" s="46"/>
      <c r="M131" s="221" t="s">
        <v>19</v>
      </c>
      <c r="N131" s="222" t="s">
        <v>41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209</v>
      </c>
      <c r="AT131" s="225" t="s">
        <v>143</v>
      </c>
      <c r="AU131" s="225" t="s">
        <v>83</v>
      </c>
      <c r="AY131" s="19" t="s">
        <v>140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83</v>
      </c>
      <c r="BK131" s="226">
        <f>ROUND(I131*H131,2)</f>
        <v>0</v>
      </c>
      <c r="BL131" s="19" t="s">
        <v>209</v>
      </c>
      <c r="BM131" s="225" t="s">
        <v>1503</v>
      </c>
    </row>
    <row r="132" s="2" customFormat="1">
      <c r="A132" s="40"/>
      <c r="B132" s="41"/>
      <c r="C132" s="42"/>
      <c r="D132" s="227" t="s">
        <v>150</v>
      </c>
      <c r="E132" s="42"/>
      <c r="F132" s="228" t="s">
        <v>1504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150</v>
      </c>
      <c r="AU132" s="19" t="s">
        <v>83</v>
      </c>
    </row>
    <row r="133" s="2" customFormat="1" ht="16.5" customHeight="1">
      <c r="A133" s="40"/>
      <c r="B133" s="41"/>
      <c r="C133" s="269" t="s">
        <v>252</v>
      </c>
      <c r="D133" s="269" t="s">
        <v>395</v>
      </c>
      <c r="E133" s="270" t="s">
        <v>1505</v>
      </c>
      <c r="F133" s="271" t="s">
        <v>1506</v>
      </c>
      <c r="G133" s="272" t="s">
        <v>1491</v>
      </c>
      <c r="H133" s="273">
        <v>0.14299999999999999</v>
      </c>
      <c r="I133" s="274"/>
      <c r="J133" s="275">
        <f>ROUND(I133*H133,2)</f>
        <v>0</v>
      </c>
      <c r="K133" s="271" t="s">
        <v>19</v>
      </c>
      <c r="L133" s="276"/>
      <c r="M133" s="277" t="s">
        <v>19</v>
      </c>
      <c r="N133" s="278" t="s">
        <v>41</v>
      </c>
      <c r="O133" s="86"/>
      <c r="P133" s="223">
        <f>O133*H133</f>
        <v>0</v>
      </c>
      <c r="Q133" s="223">
        <v>0.12</v>
      </c>
      <c r="R133" s="223">
        <f>Q133*H133</f>
        <v>0.017159999999999998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385</v>
      </c>
      <c r="AT133" s="225" t="s">
        <v>395</v>
      </c>
      <c r="AU133" s="225" t="s">
        <v>83</v>
      </c>
      <c r="AY133" s="19" t="s">
        <v>140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83</v>
      </c>
      <c r="BK133" s="226">
        <f>ROUND(I133*H133,2)</f>
        <v>0</v>
      </c>
      <c r="BL133" s="19" t="s">
        <v>209</v>
      </c>
      <c r="BM133" s="225" t="s">
        <v>1507</v>
      </c>
    </row>
    <row r="134" s="13" customFormat="1">
      <c r="A134" s="13"/>
      <c r="B134" s="232"/>
      <c r="C134" s="233"/>
      <c r="D134" s="234" t="s">
        <v>152</v>
      </c>
      <c r="E134" s="235" t="s">
        <v>19</v>
      </c>
      <c r="F134" s="236" t="s">
        <v>1508</v>
      </c>
      <c r="G134" s="233"/>
      <c r="H134" s="237">
        <v>0.01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152</v>
      </c>
      <c r="AU134" s="243" t="s">
        <v>83</v>
      </c>
      <c r="AV134" s="13" t="s">
        <v>83</v>
      </c>
      <c r="AW134" s="13" t="s">
        <v>31</v>
      </c>
      <c r="AX134" s="13" t="s">
        <v>69</v>
      </c>
      <c r="AY134" s="243" t="s">
        <v>140</v>
      </c>
    </row>
    <row r="135" s="13" customFormat="1">
      <c r="A135" s="13"/>
      <c r="B135" s="232"/>
      <c r="C135" s="233"/>
      <c r="D135" s="234" t="s">
        <v>152</v>
      </c>
      <c r="E135" s="235" t="s">
        <v>19</v>
      </c>
      <c r="F135" s="236" t="s">
        <v>1509</v>
      </c>
      <c r="G135" s="233"/>
      <c r="H135" s="237">
        <v>0.019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152</v>
      </c>
      <c r="AU135" s="243" t="s">
        <v>83</v>
      </c>
      <c r="AV135" s="13" t="s">
        <v>83</v>
      </c>
      <c r="AW135" s="13" t="s">
        <v>31</v>
      </c>
      <c r="AX135" s="13" t="s">
        <v>69</v>
      </c>
      <c r="AY135" s="243" t="s">
        <v>140</v>
      </c>
    </row>
    <row r="136" s="13" customFormat="1">
      <c r="A136" s="13"/>
      <c r="B136" s="232"/>
      <c r="C136" s="233"/>
      <c r="D136" s="234" t="s">
        <v>152</v>
      </c>
      <c r="E136" s="235" t="s">
        <v>19</v>
      </c>
      <c r="F136" s="236" t="s">
        <v>1510</v>
      </c>
      <c r="G136" s="233"/>
      <c r="H136" s="237">
        <v>0.0060000000000000001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152</v>
      </c>
      <c r="AU136" s="243" t="s">
        <v>83</v>
      </c>
      <c r="AV136" s="13" t="s">
        <v>83</v>
      </c>
      <c r="AW136" s="13" t="s">
        <v>31</v>
      </c>
      <c r="AX136" s="13" t="s">
        <v>69</v>
      </c>
      <c r="AY136" s="243" t="s">
        <v>140</v>
      </c>
    </row>
    <row r="137" s="13" customFormat="1">
      <c r="A137" s="13"/>
      <c r="B137" s="232"/>
      <c r="C137" s="233"/>
      <c r="D137" s="234" t="s">
        <v>152</v>
      </c>
      <c r="E137" s="235" t="s">
        <v>19</v>
      </c>
      <c r="F137" s="236" t="s">
        <v>1511</v>
      </c>
      <c r="G137" s="233"/>
      <c r="H137" s="237">
        <v>0.053999999999999999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152</v>
      </c>
      <c r="AU137" s="243" t="s">
        <v>83</v>
      </c>
      <c r="AV137" s="13" t="s">
        <v>83</v>
      </c>
      <c r="AW137" s="13" t="s">
        <v>31</v>
      </c>
      <c r="AX137" s="13" t="s">
        <v>69</v>
      </c>
      <c r="AY137" s="243" t="s">
        <v>140</v>
      </c>
    </row>
    <row r="138" s="13" customFormat="1">
      <c r="A138" s="13"/>
      <c r="B138" s="232"/>
      <c r="C138" s="233"/>
      <c r="D138" s="234" t="s">
        <v>152</v>
      </c>
      <c r="E138" s="235" t="s">
        <v>19</v>
      </c>
      <c r="F138" s="236" t="s">
        <v>1512</v>
      </c>
      <c r="G138" s="233"/>
      <c r="H138" s="237">
        <v>0.014999999999999999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152</v>
      </c>
      <c r="AU138" s="243" t="s">
        <v>83</v>
      </c>
      <c r="AV138" s="13" t="s">
        <v>83</v>
      </c>
      <c r="AW138" s="13" t="s">
        <v>31</v>
      </c>
      <c r="AX138" s="13" t="s">
        <v>69</v>
      </c>
      <c r="AY138" s="243" t="s">
        <v>140</v>
      </c>
    </row>
    <row r="139" s="13" customFormat="1">
      <c r="A139" s="13"/>
      <c r="B139" s="232"/>
      <c r="C139" s="233"/>
      <c r="D139" s="234" t="s">
        <v>152</v>
      </c>
      <c r="E139" s="235" t="s">
        <v>19</v>
      </c>
      <c r="F139" s="236" t="s">
        <v>1513</v>
      </c>
      <c r="G139" s="233"/>
      <c r="H139" s="237">
        <v>0.016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152</v>
      </c>
      <c r="AU139" s="243" t="s">
        <v>83</v>
      </c>
      <c r="AV139" s="13" t="s">
        <v>83</v>
      </c>
      <c r="AW139" s="13" t="s">
        <v>31</v>
      </c>
      <c r="AX139" s="13" t="s">
        <v>69</v>
      </c>
      <c r="AY139" s="243" t="s">
        <v>140</v>
      </c>
    </row>
    <row r="140" s="13" customFormat="1">
      <c r="A140" s="13"/>
      <c r="B140" s="232"/>
      <c r="C140" s="233"/>
      <c r="D140" s="234" t="s">
        <v>152</v>
      </c>
      <c r="E140" s="235" t="s">
        <v>19</v>
      </c>
      <c r="F140" s="236" t="s">
        <v>1514</v>
      </c>
      <c r="G140" s="233"/>
      <c r="H140" s="237">
        <v>0.023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152</v>
      </c>
      <c r="AU140" s="243" t="s">
        <v>83</v>
      </c>
      <c r="AV140" s="13" t="s">
        <v>83</v>
      </c>
      <c r="AW140" s="13" t="s">
        <v>31</v>
      </c>
      <c r="AX140" s="13" t="s">
        <v>69</v>
      </c>
      <c r="AY140" s="243" t="s">
        <v>140</v>
      </c>
    </row>
    <row r="141" s="14" customFormat="1">
      <c r="A141" s="14"/>
      <c r="B141" s="244"/>
      <c r="C141" s="245"/>
      <c r="D141" s="234" t="s">
        <v>152</v>
      </c>
      <c r="E141" s="246" t="s">
        <v>19</v>
      </c>
      <c r="F141" s="247" t="s">
        <v>169</v>
      </c>
      <c r="G141" s="245"/>
      <c r="H141" s="248">
        <v>0.14299999999999999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152</v>
      </c>
      <c r="AU141" s="254" t="s">
        <v>83</v>
      </c>
      <c r="AV141" s="14" t="s">
        <v>148</v>
      </c>
      <c r="AW141" s="14" t="s">
        <v>31</v>
      </c>
      <c r="AX141" s="14" t="s">
        <v>77</v>
      </c>
      <c r="AY141" s="254" t="s">
        <v>140</v>
      </c>
    </row>
    <row r="142" s="2" customFormat="1" ht="16.5" customHeight="1">
      <c r="A142" s="40"/>
      <c r="B142" s="41"/>
      <c r="C142" s="269" t="s">
        <v>257</v>
      </c>
      <c r="D142" s="269" t="s">
        <v>395</v>
      </c>
      <c r="E142" s="270" t="s">
        <v>1515</v>
      </c>
      <c r="F142" s="271" t="s">
        <v>1516</v>
      </c>
      <c r="G142" s="272" t="s">
        <v>1491</v>
      </c>
      <c r="H142" s="273">
        <v>0.036999999999999998</v>
      </c>
      <c r="I142" s="274"/>
      <c r="J142" s="275">
        <f>ROUND(I142*H142,2)</f>
        <v>0</v>
      </c>
      <c r="K142" s="271" t="s">
        <v>19</v>
      </c>
      <c r="L142" s="276"/>
      <c r="M142" s="277" t="s">
        <v>19</v>
      </c>
      <c r="N142" s="278" t="s">
        <v>41</v>
      </c>
      <c r="O142" s="86"/>
      <c r="P142" s="223">
        <f>O142*H142</f>
        <v>0</v>
      </c>
      <c r="Q142" s="223">
        <v>0.12</v>
      </c>
      <c r="R142" s="223">
        <f>Q142*H142</f>
        <v>0.0044399999999999995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385</v>
      </c>
      <c r="AT142" s="225" t="s">
        <v>395</v>
      </c>
      <c r="AU142" s="225" t="s">
        <v>83</v>
      </c>
      <c r="AY142" s="19" t="s">
        <v>140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83</v>
      </c>
      <c r="BK142" s="226">
        <f>ROUND(I142*H142,2)</f>
        <v>0</v>
      </c>
      <c r="BL142" s="19" t="s">
        <v>209</v>
      </c>
      <c r="BM142" s="225" t="s">
        <v>1517</v>
      </c>
    </row>
    <row r="143" s="13" customFormat="1">
      <c r="A143" s="13"/>
      <c r="B143" s="232"/>
      <c r="C143" s="233"/>
      <c r="D143" s="234" t="s">
        <v>152</v>
      </c>
      <c r="E143" s="235" t="s">
        <v>19</v>
      </c>
      <c r="F143" s="236" t="s">
        <v>1518</v>
      </c>
      <c r="G143" s="233"/>
      <c r="H143" s="237">
        <v>0.0040000000000000001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152</v>
      </c>
      <c r="AU143" s="243" t="s">
        <v>83</v>
      </c>
      <c r="AV143" s="13" t="s">
        <v>83</v>
      </c>
      <c r="AW143" s="13" t="s">
        <v>31</v>
      </c>
      <c r="AX143" s="13" t="s">
        <v>69</v>
      </c>
      <c r="AY143" s="243" t="s">
        <v>140</v>
      </c>
    </row>
    <row r="144" s="13" customFormat="1">
      <c r="A144" s="13"/>
      <c r="B144" s="232"/>
      <c r="C144" s="233"/>
      <c r="D144" s="234" t="s">
        <v>152</v>
      </c>
      <c r="E144" s="235" t="s">
        <v>19</v>
      </c>
      <c r="F144" s="236" t="s">
        <v>1519</v>
      </c>
      <c r="G144" s="233"/>
      <c r="H144" s="237">
        <v>0.010999999999999999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152</v>
      </c>
      <c r="AU144" s="243" t="s">
        <v>83</v>
      </c>
      <c r="AV144" s="13" t="s">
        <v>83</v>
      </c>
      <c r="AW144" s="13" t="s">
        <v>31</v>
      </c>
      <c r="AX144" s="13" t="s">
        <v>69</v>
      </c>
      <c r="AY144" s="243" t="s">
        <v>140</v>
      </c>
    </row>
    <row r="145" s="13" customFormat="1">
      <c r="A145" s="13"/>
      <c r="B145" s="232"/>
      <c r="C145" s="233"/>
      <c r="D145" s="234" t="s">
        <v>152</v>
      </c>
      <c r="E145" s="235" t="s">
        <v>19</v>
      </c>
      <c r="F145" s="236" t="s">
        <v>1520</v>
      </c>
      <c r="G145" s="233"/>
      <c r="H145" s="237">
        <v>0.010999999999999999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152</v>
      </c>
      <c r="AU145" s="243" t="s">
        <v>83</v>
      </c>
      <c r="AV145" s="13" t="s">
        <v>83</v>
      </c>
      <c r="AW145" s="13" t="s">
        <v>31</v>
      </c>
      <c r="AX145" s="13" t="s">
        <v>69</v>
      </c>
      <c r="AY145" s="243" t="s">
        <v>140</v>
      </c>
    </row>
    <row r="146" s="13" customFormat="1">
      <c r="A146" s="13"/>
      <c r="B146" s="232"/>
      <c r="C146" s="233"/>
      <c r="D146" s="234" t="s">
        <v>152</v>
      </c>
      <c r="E146" s="235" t="s">
        <v>19</v>
      </c>
      <c r="F146" s="236" t="s">
        <v>1521</v>
      </c>
      <c r="G146" s="233"/>
      <c r="H146" s="237">
        <v>0.010999999999999999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152</v>
      </c>
      <c r="AU146" s="243" t="s">
        <v>83</v>
      </c>
      <c r="AV146" s="13" t="s">
        <v>83</v>
      </c>
      <c r="AW146" s="13" t="s">
        <v>31</v>
      </c>
      <c r="AX146" s="13" t="s">
        <v>69</v>
      </c>
      <c r="AY146" s="243" t="s">
        <v>140</v>
      </c>
    </row>
    <row r="147" s="14" customFormat="1">
      <c r="A147" s="14"/>
      <c r="B147" s="244"/>
      <c r="C147" s="245"/>
      <c r="D147" s="234" t="s">
        <v>152</v>
      </c>
      <c r="E147" s="246" t="s">
        <v>19</v>
      </c>
      <c r="F147" s="247" t="s">
        <v>169</v>
      </c>
      <c r="G147" s="245"/>
      <c r="H147" s="248">
        <v>0.036999999999999998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152</v>
      </c>
      <c r="AU147" s="254" t="s">
        <v>83</v>
      </c>
      <c r="AV147" s="14" t="s">
        <v>148</v>
      </c>
      <c r="AW147" s="14" t="s">
        <v>31</v>
      </c>
      <c r="AX147" s="14" t="s">
        <v>77</v>
      </c>
      <c r="AY147" s="254" t="s">
        <v>140</v>
      </c>
    </row>
    <row r="148" s="2" customFormat="1" ht="24.15" customHeight="1">
      <c r="A148" s="40"/>
      <c r="B148" s="41"/>
      <c r="C148" s="214" t="s">
        <v>263</v>
      </c>
      <c r="D148" s="214" t="s">
        <v>143</v>
      </c>
      <c r="E148" s="215" t="s">
        <v>1522</v>
      </c>
      <c r="F148" s="216" t="s">
        <v>1523</v>
      </c>
      <c r="G148" s="217" t="s">
        <v>185</v>
      </c>
      <c r="H148" s="218">
        <v>249</v>
      </c>
      <c r="I148" s="219"/>
      <c r="J148" s="220">
        <f>ROUND(I148*H148,2)</f>
        <v>0</v>
      </c>
      <c r="K148" s="216" t="s">
        <v>147</v>
      </c>
      <c r="L148" s="46"/>
      <c r="M148" s="221" t="s">
        <v>19</v>
      </c>
      <c r="N148" s="222" t="s">
        <v>41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209</v>
      </c>
      <c r="AT148" s="225" t="s">
        <v>143</v>
      </c>
      <c r="AU148" s="225" t="s">
        <v>83</v>
      </c>
      <c r="AY148" s="19" t="s">
        <v>140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83</v>
      </c>
      <c r="BK148" s="226">
        <f>ROUND(I148*H148,2)</f>
        <v>0</v>
      </c>
      <c r="BL148" s="19" t="s">
        <v>209</v>
      </c>
      <c r="BM148" s="225" t="s">
        <v>1524</v>
      </c>
    </row>
    <row r="149" s="2" customFormat="1">
      <c r="A149" s="40"/>
      <c r="B149" s="41"/>
      <c r="C149" s="42"/>
      <c r="D149" s="227" t="s">
        <v>150</v>
      </c>
      <c r="E149" s="42"/>
      <c r="F149" s="228" t="s">
        <v>1525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150</v>
      </c>
      <c r="AU149" s="19" t="s">
        <v>83</v>
      </c>
    </row>
    <row r="150" s="2" customFormat="1" ht="16.5" customHeight="1">
      <c r="A150" s="40"/>
      <c r="B150" s="41"/>
      <c r="C150" s="269" t="s">
        <v>7</v>
      </c>
      <c r="D150" s="269" t="s">
        <v>395</v>
      </c>
      <c r="E150" s="270" t="s">
        <v>1526</v>
      </c>
      <c r="F150" s="271" t="s">
        <v>1527</v>
      </c>
      <c r="G150" s="272" t="s">
        <v>1491</v>
      </c>
      <c r="H150" s="273">
        <v>0.249</v>
      </c>
      <c r="I150" s="274"/>
      <c r="J150" s="275">
        <f>ROUND(I150*H150,2)</f>
        <v>0</v>
      </c>
      <c r="K150" s="271" t="s">
        <v>19</v>
      </c>
      <c r="L150" s="276"/>
      <c r="M150" s="277" t="s">
        <v>19</v>
      </c>
      <c r="N150" s="278" t="s">
        <v>41</v>
      </c>
      <c r="O150" s="86"/>
      <c r="P150" s="223">
        <f>O150*H150</f>
        <v>0</v>
      </c>
      <c r="Q150" s="223">
        <v>0.17000000000000001</v>
      </c>
      <c r="R150" s="223">
        <f>Q150*H150</f>
        <v>0.04233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385</v>
      </c>
      <c r="AT150" s="225" t="s">
        <v>395</v>
      </c>
      <c r="AU150" s="225" t="s">
        <v>83</v>
      </c>
      <c r="AY150" s="19" t="s">
        <v>140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83</v>
      </c>
      <c r="BK150" s="226">
        <f>ROUND(I150*H150,2)</f>
        <v>0</v>
      </c>
      <c r="BL150" s="19" t="s">
        <v>209</v>
      </c>
      <c r="BM150" s="225" t="s">
        <v>1528</v>
      </c>
    </row>
    <row r="151" s="13" customFormat="1">
      <c r="A151" s="13"/>
      <c r="B151" s="232"/>
      <c r="C151" s="233"/>
      <c r="D151" s="234" t="s">
        <v>152</v>
      </c>
      <c r="E151" s="235" t="s">
        <v>19</v>
      </c>
      <c r="F151" s="236" t="s">
        <v>1529</v>
      </c>
      <c r="G151" s="233"/>
      <c r="H151" s="237">
        <v>0.0030000000000000001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152</v>
      </c>
      <c r="AU151" s="243" t="s">
        <v>83</v>
      </c>
      <c r="AV151" s="13" t="s">
        <v>83</v>
      </c>
      <c r="AW151" s="13" t="s">
        <v>31</v>
      </c>
      <c r="AX151" s="13" t="s">
        <v>69</v>
      </c>
      <c r="AY151" s="243" t="s">
        <v>140</v>
      </c>
    </row>
    <row r="152" s="13" customFormat="1">
      <c r="A152" s="13"/>
      <c r="B152" s="232"/>
      <c r="C152" s="233"/>
      <c r="D152" s="234" t="s">
        <v>152</v>
      </c>
      <c r="E152" s="235" t="s">
        <v>19</v>
      </c>
      <c r="F152" s="236" t="s">
        <v>1530</v>
      </c>
      <c r="G152" s="233"/>
      <c r="H152" s="237">
        <v>0.012999999999999999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152</v>
      </c>
      <c r="AU152" s="243" t="s">
        <v>83</v>
      </c>
      <c r="AV152" s="13" t="s">
        <v>83</v>
      </c>
      <c r="AW152" s="13" t="s">
        <v>31</v>
      </c>
      <c r="AX152" s="13" t="s">
        <v>69</v>
      </c>
      <c r="AY152" s="243" t="s">
        <v>140</v>
      </c>
    </row>
    <row r="153" s="13" customFormat="1">
      <c r="A153" s="13"/>
      <c r="B153" s="232"/>
      <c r="C153" s="233"/>
      <c r="D153" s="234" t="s">
        <v>152</v>
      </c>
      <c r="E153" s="235" t="s">
        <v>19</v>
      </c>
      <c r="F153" s="236" t="s">
        <v>1531</v>
      </c>
      <c r="G153" s="233"/>
      <c r="H153" s="237">
        <v>0.001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152</v>
      </c>
      <c r="AU153" s="243" t="s">
        <v>83</v>
      </c>
      <c r="AV153" s="13" t="s">
        <v>83</v>
      </c>
      <c r="AW153" s="13" t="s">
        <v>31</v>
      </c>
      <c r="AX153" s="13" t="s">
        <v>69</v>
      </c>
      <c r="AY153" s="243" t="s">
        <v>140</v>
      </c>
    </row>
    <row r="154" s="13" customFormat="1">
      <c r="A154" s="13"/>
      <c r="B154" s="232"/>
      <c r="C154" s="233"/>
      <c r="D154" s="234" t="s">
        <v>152</v>
      </c>
      <c r="E154" s="235" t="s">
        <v>19</v>
      </c>
      <c r="F154" s="236" t="s">
        <v>1532</v>
      </c>
      <c r="G154" s="233"/>
      <c r="H154" s="237">
        <v>0.105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152</v>
      </c>
      <c r="AU154" s="243" t="s">
        <v>83</v>
      </c>
      <c r="AV154" s="13" t="s">
        <v>83</v>
      </c>
      <c r="AW154" s="13" t="s">
        <v>31</v>
      </c>
      <c r="AX154" s="13" t="s">
        <v>69</v>
      </c>
      <c r="AY154" s="243" t="s">
        <v>140</v>
      </c>
    </row>
    <row r="155" s="13" customFormat="1">
      <c r="A155" s="13"/>
      <c r="B155" s="232"/>
      <c r="C155" s="233"/>
      <c r="D155" s="234" t="s">
        <v>152</v>
      </c>
      <c r="E155" s="235" t="s">
        <v>19</v>
      </c>
      <c r="F155" s="236" t="s">
        <v>1533</v>
      </c>
      <c r="G155" s="233"/>
      <c r="H155" s="237">
        <v>0.037999999999999999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152</v>
      </c>
      <c r="AU155" s="243" t="s">
        <v>83</v>
      </c>
      <c r="AV155" s="13" t="s">
        <v>83</v>
      </c>
      <c r="AW155" s="13" t="s">
        <v>31</v>
      </c>
      <c r="AX155" s="13" t="s">
        <v>69</v>
      </c>
      <c r="AY155" s="243" t="s">
        <v>140</v>
      </c>
    </row>
    <row r="156" s="13" customFormat="1">
      <c r="A156" s="13"/>
      <c r="B156" s="232"/>
      <c r="C156" s="233"/>
      <c r="D156" s="234" t="s">
        <v>152</v>
      </c>
      <c r="E156" s="235" t="s">
        <v>19</v>
      </c>
      <c r="F156" s="236" t="s">
        <v>1534</v>
      </c>
      <c r="G156" s="233"/>
      <c r="H156" s="237">
        <v>0.036999999999999998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152</v>
      </c>
      <c r="AU156" s="243" t="s">
        <v>83</v>
      </c>
      <c r="AV156" s="13" t="s">
        <v>83</v>
      </c>
      <c r="AW156" s="13" t="s">
        <v>31</v>
      </c>
      <c r="AX156" s="13" t="s">
        <v>69</v>
      </c>
      <c r="AY156" s="243" t="s">
        <v>140</v>
      </c>
    </row>
    <row r="157" s="13" customFormat="1">
      <c r="A157" s="13"/>
      <c r="B157" s="232"/>
      <c r="C157" s="233"/>
      <c r="D157" s="234" t="s">
        <v>152</v>
      </c>
      <c r="E157" s="235" t="s">
        <v>19</v>
      </c>
      <c r="F157" s="236" t="s">
        <v>1535</v>
      </c>
      <c r="G157" s="233"/>
      <c r="H157" s="237">
        <v>0.050999999999999997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152</v>
      </c>
      <c r="AU157" s="243" t="s">
        <v>83</v>
      </c>
      <c r="AV157" s="13" t="s">
        <v>83</v>
      </c>
      <c r="AW157" s="13" t="s">
        <v>31</v>
      </c>
      <c r="AX157" s="13" t="s">
        <v>69</v>
      </c>
      <c r="AY157" s="243" t="s">
        <v>140</v>
      </c>
    </row>
    <row r="158" s="13" customFormat="1">
      <c r="A158" s="13"/>
      <c r="B158" s="232"/>
      <c r="C158" s="233"/>
      <c r="D158" s="234" t="s">
        <v>152</v>
      </c>
      <c r="E158" s="235" t="s">
        <v>19</v>
      </c>
      <c r="F158" s="236" t="s">
        <v>1536</v>
      </c>
      <c r="G158" s="233"/>
      <c r="H158" s="237">
        <v>0.001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152</v>
      </c>
      <c r="AU158" s="243" t="s">
        <v>83</v>
      </c>
      <c r="AV158" s="13" t="s">
        <v>83</v>
      </c>
      <c r="AW158" s="13" t="s">
        <v>31</v>
      </c>
      <c r="AX158" s="13" t="s">
        <v>69</v>
      </c>
      <c r="AY158" s="243" t="s">
        <v>140</v>
      </c>
    </row>
    <row r="159" s="14" customFormat="1">
      <c r="A159" s="14"/>
      <c r="B159" s="244"/>
      <c r="C159" s="245"/>
      <c r="D159" s="234" t="s">
        <v>152</v>
      </c>
      <c r="E159" s="246" t="s">
        <v>19</v>
      </c>
      <c r="F159" s="247" t="s">
        <v>169</v>
      </c>
      <c r="G159" s="245"/>
      <c r="H159" s="248">
        <v>0.249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152</v>
      </c>
      <c r="AU159" s="254" t="s">
        <v>83</v>
      </c>
      <c r="AV159" s="14" t="s">
        <v>148</v>
      </c>
      <c r="AW159" s="14" t="s">
        <v>31</v>
      </c>
      <c r="AX159" s="14" t="s">
        <v>77</v>
      </c>
      <c r="AY159" s="254" t="s">
        <v>140</v>
      </c>
    </row>
    <row r="160" s="2" customFormat="1" ht="24.15" customHeight="1">
      <c r="A160" s="40"/>
      <c r="B160" s="41"/>
      <c r="C160" s="214" t="s">
        <v>278</v>
      </c>
      <c r="D160" s="214" t="s">
        <v>143</v>
      </c>
      <c r="E160" s="215" t="s">
        <v>1537</v>
      </c>
      <c r="F160" s="216" t="s">
        <v>1538</v>
      </c>
      <c r="G160" s="217" t="s">
        <v>185</v>
      </c>
      <c r="H160" s="218">
        <v>15</v>
      </c>
      <c r="I160" s="219"/>
      <c r="J160" s="220">
        <f>ROUND(I160*H160,2)</f>
        <v>0</v>
      </c>
      <c r="K160" s="216" t="s">
        <v>147</v>
      </c>
      <c r="L160" s="46"/>
      <c r="M160" s="221" t="s">
        <v>19</v>
      </c>
      <c r="N160" s="222" t="s">
        <v>41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209</v>
      </c>
      <c r="AT160" s="225" t="s">
        <v>143</v>
      </c>
      <c r="AU160" s="225" t="s">
        <v>83</v>
      </c>
      <c r="AY160" s="19" t="s">
        <v>140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83</v>
      </c>
      <c r="BK160" s="226">
        <f>ROUND(I160*H160,2)</f>
        <v>0</v>
      </c>
      <c r="BL160" s="19" t="s">
        <v>209</v>
      </c>
      <c r="BM160" s="225" t="s">
        <v>1539</v>
      </c>
    </row>
    <row r="161" s="2" customFormat="1">
      <c r="A161" s="40"/>
      <c r="B161" s="41"/>
      <c r="C161" s="42"/>
      <c r="D161" s="227" t="s">
        <v>150</v>
      </c>
      <c r="E161" s="42"/>
      <c r="F161" s="228" t="s">
        <v>1540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150</v>
      </c>
      <c r="AU161" s="19" t="s">
        <v>83</v>
      </c>
    </row>
    <row r="162" s="2" customFormat="1" ht="16.5" customHeight="1">
      <c r="A162" s="40"/>
      <c r="B162" s="41"/>
      <c r="C162" s="269" t="s">
        <v>286</v>
      </c>
      <c r="D162" s="269" t="s">
        <v>395</v>
      </c>
      <c r="E162" s="270" t="s">
        <v>1541</v>
      </c>
      <c r="F162" s="271" t="s">
        <v>1542</v>
      </c>
      <c r="G162" s="272" t="s">
        <v>185</v>
      </c>
      <c r="H162" s="273">
        <v>17.25</v>
      </c>
      <c r="I162" s="274"/>
      <c r="J162" s="275">
        <f>ROUND(I162*H162,2)</f>
        <v>0</v>
      </c>
      <c r="K162" s="271" t="s">
        <v>147</v>
      </c>
      <c r="L162" s="276"/>
      <c r="M162" s="277" t="s">
        <v>19</v>
      </c>
      <c r="N162" s="278" t="s">
        <v>41</v>
      </c>
      <c r="O162" s="86"/>
      <c r="P162" s="223">
        <f>O162*H162</f>
        <v>0</v>
      </c>
      <c r="Q162" s="223">
        <v>0.00064000000000000005</v>
      </c>
      <c r="R162" s="223">
        <f>Q162*H162</f>
        <v>0.011040000000000001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385</v>
      </c>
      <c r="AT162" s="225" t="s">
        <v>395</v>
      </c>
      <c r="AU162" s="225" t="s">
        <v>83</v>
      </c>
      <c r="AY162" s="19" t="s">
        <v>140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83</v>
      </c>
      <c r="BK162" s="226">
        <f>ROUND(I162*H162,2)</f>
        <v>0</v>
      </c>
      <c r="BL162" s="19" t="s">
        <v>209</v>
      </c>
      <c r="BM162" s="225" t="s">
        <v>1543</v>
      </c>
    </row>
    <row r="163" s="2" customFormat="1">
      <c r="A163" s="40"/>
      <c r="B163" s="41"/>
      <c r="C163" s="42"/>
      <c r="D163" s="234" t="s">
        <v>488</v>
      </c>
      <c r="E163" s="42"/>
      <c r="F163" s="279" t="s">
        <v>1544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488</v>
      </c>
      <c r="AU163" s="19" t="s">
        <v>83</v>
      </c>
    </row>
    <row r="164" s="13" customFormat="1">
      <c r="A164" s="13"/>
      <c r="B164" s="232"/>
      <c r="C164" s="233"/>
      <c r="D164" s="234" t="s">
        <v>152</v>
      </c>
      <c r="E164" s="235" t="s">
        <v>19</v>
      </c>
      <c r="F164" s="236" t="s">
        <v>1483</v>
      </c>
      <c r="G164" s="233"/>
      <c r="H164" s="237">
        <v>15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152</v>
      </c>
      <c r="AU164" s="243" t="s">
        <v>83</v>
      </c>
      <c r="AV164" s="13" t="s">
        <v>83</v>
      </c>
      <c r="AW164" s="13" t="s">
        <v>31</v>
      </c>
      <c r="AX164" s="13" t="s">
        <v>69</v>
      </c>
      <c r="AY164" s="243" t="s">
        <v>140</v>
      </c>
    </row>
    <row r="165" s="14" customFormat="1">
      <c r="A165" s="14"/>
      <c r="B165" s="244"/>
      <c r="C165" s="245"/>
      <c r="D165" s="234" t="s">
        <v>152</v>
      </c>
      <c r="E165" s="246" t="s">
        <v>19</v>
      </c>
      <c r="F165" s="247" t="s">
        <v>169</v>
      </c>
      <c r="G165" s="245"/>
      <c r="H165" s="248">
        <v>15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152</v>
      </c>
      <c r="AU165" s="254" t="s">
        <v>83</v>
      </c>
      <c r="AV165" s="14" t="s">
        <v>148</v>
      </c>
      <c r="AW165" s="14" t="s">
        <v>31</v>
      </c>
      <c r="AX165" s="14" t="s">
        <v>77</v>
      </c>
      <c r="AY165" s="254" t="s">
        <v>140</v>
      </c>
    </row>
    <row r="166" s="13" customFormat="1">
      <c r="A166" s="13"/>
      <c r="B166" s="232"/>
      <c r="C166" s="233"/>
      <c r="D166" s="234" t="s">
        <v>152</v>
      </c>
      <c r="E166" s="233"/>
      <c r="F166" s="236" t="s">
        <v>1484</v>
      </c>
      <c r="G166" s="233"/>
      <c r="H166" s="237">
        <v>17.25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152</v>
      </c>
      <c r="AU166" s="243" t="s">
        <v>83</v>
      </c>
      <c r="AV166" s="13" t="s">
        <v>83</v>
      </c>
      <c r="AW166" s="13" t="s">
        <v>4</v>
      </c>
      <c r="AX166" s="13" t="s">
        <v>77</v>
      </c>
      <c r="AY166" s="243" t="s">
        <v>140</v>
      </c>
    </row>
    <row r="167" s="2" customFormat="1" ht="24.15" customHeight="1">
      <c r="A167" s="40"/>
      <c r="B167" s="41"/>
      <c r="C167" s="214" t="s">
        <v>294</v>
      </c>
      <c r="D167" s="214" t="s">
        <v>143</v>
      </c>
      <c r="E167" s="215" t="s">
        <v>1545</v>
      </c>
      <c r="F167" s="216" t="s">
        <v>1546</v>
      </c>
      <c r="G167" s="217" t="s">
        <v>185</v>
      </c>
      <c r="H167" s="218">
        <v>18</v>
      </c>
      <c r="I167" s="219"/>
      <c r="J167" s="220">
        <f>ROUND(I167*H167,2)</f>
        <v>0</v>
      </c>
      <c r="K167" s="216" t="s">
        <v>147</v>
      </c>
      <c r="L167" s="46"/>
      <c r="M167" s="221" t="s">
        <v>19</v>
      </c>
      <c r="N167" s="222" t="s">
        <v>41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209</v>
      </c>
      <c r="AT167" s="225" t="s">
        <v>143</v>
      </c>
      <c r="AU167" s="225" t="s">
        <v>83</v>
      </c>
      <c r="AY167" s="19" t="s">
        <v>140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83</v>
      </c>
      <c r="BK167" s="226">
        <f>ROUND(I167*H167,2)</f>
        <v>0</v>
      </c>
      <c r="BL167" s="19" t="s">
        <v>209</v>
      </c>
      <c r="BM167" s="225" t="s">
        <v>1547</v>
      </c>
    </row>
    <row r="168" s="2" customFormat="1">
      <c r="A168" s="40"/>
      <c r="B168" s="41"/>
      <c r="C168" s="42"/>
      <c r="D168" s="227" t="s">
        <v>150</v>
      </c>
      <c r="E168" s="42"/>
      <c r="F168" s="228" t="s">
        <v>1548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150</v>
      </c>
      <c r="AU168" s="19" t="s">
        <v>83</v>
      </c>
    </row>
    <row r="169" s="2" customFormat="1" ht="16.5" customHeight="1">
      <c r="A169" s="40"/>
      <c r="B169" s="41"/>
      <c r="C169" s="269" t="s">
        <v>300</v>
      </c>
      <c r="D169" s="269" t="s">
        <v>395</v>
      </c>
      <c r="E169" s="270" t="s">
        <v>1549</v>
      </c>
      <c r="F169" s="271" t="s">
        <v>1550</v>
      </c>
      <c r="G169" s="272" t="s">
        <v>1491</v>
      </c>
      <c r="H169" s="273">
        <v>0.017999999999999999</v>
      </c>
      <c r="I169" s="274"/>
      <c r="J169" s="275">
        <f>ROUND(I169*H169,2)</f>
        <v>0</v>
      </c>
      <c r="K169" s="271" t="s">
        <v>19</v>
      </c>
      <c r="L169" s="276"/>
      <c r="M169" s="277" t="s">
        <v>19</v>
      </c>
      <c r="N169" s="278" t="s">
        <v>41</v>
      </c>
      <c r="O169" s="86"/>
      <c r="P169" s="223">
        <f>O169*H169</f>
        <v>0</v>
      </c>
      <c r="Q169" s="223">
        <v>0.16</v>
      </c>
      <c r="R169" s="223">
        <f>Q169*H169</f>
        <v>0.0028799999999999997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385</v>
      </c>
      <c r="AT169" s="225" t="s">
        <v>395</v>
      </c>
      <c r="AU169" s="225" t="s">
        <v>83</v>
      </c>
      <c r="AY169" s="19" t="s">
        <v>140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83</v>
      </c>
      <c r="BK169" s="226">
        <f>ROUND(I169*H169,2)</f>
        <v>0</v>
      </c>
      <c r="BL169" s="19" t="s">
        <v>209</v>
      </c>
      <c r="BM169" s="225" t="s">
        <v>1551</v>
      </c>
    </row>
    <row r="170" s="13" customFormat="1">
      <c r="A170" s="13"/>
      <c r="B170" s="232"/>
      <c r="C170" s="233"/>
      <c r="D170" s="234" t="s">
        <v>152</v>
      </c>
      <c r="E170" s="235" t="s">
        <v>19</v>
      </c>
      <c r="F170" s="236" t="s">
        <v>1552</v>
      </c>
      <c r="G170" s="233"/>
      <c r="H170" s="237">
        <v>0.017999999999999999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152</v>
      </c>
      <c r="AU170" s="243" t="s">
        <v>83</v>
      </c>
      <c r="AV170" s="13" t="s">
        <v>83</v>
      </c>
      <c r="AW170" s="13" t="s">
        <v>31</v>
      </c>
      <c r="AX170" s="13" t="s">
        <v>69</v>
      </c>
      <c r="AY170" s="243" t="s">
        <v>140</v>
      </c>
    </row>
    <row r="171" s="14" customFormat="1">
      <c r="A171" s="14"/>
      <c r="B171" s="244"/>
      <c r="C171" s="245"/>
      <c r="D171" s="234" t="s">
        <v>152</v>
      </c>
      <c r="E171" s="246" t="s">
        <v>19</v>
      </c>
      <c r="F171" s="247" t="s">
        <v>169</v>
      </c>
      <c r="G171" s="245"/>
      <c r="H171" s="248">
        <v>0.017999999999999999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152</v>
      </c>
      <c r="AU171" s="254" t="s">
        <v>83</v>
      </c>
      <c r="AV171" s="14" t="s">
        <v>148</v>
      </c>
      <c r="AW171" s="14" t="s">
        <v>31</v>
      </c>
      <c r="AX171" s="14" t="s">
        <v>77</v>
      </c>
      <c r="AY171" s="254" t="s">
        <v>140</v>
      </c>
    </row>
    <row r="172" s="2" customFormat="1" ht="24.15" customHeight="1">
      <c r="A172" s="40"/>
      <c r="B172" s="41"/>
      <c r="C172" s="214" t="s">
        <v>305</v>
      </c>
      <c r="D172" s="214" t="s">
        <v>143</v>
      </c>
      <c r="E172" s="215" t="s">
        <v>1553</v>
      </c>
      <c r="F172" s="216" t="s">
        <v>1554</v>
      </c>
      <c r="G172" s="217" t="s">
        <v>185</v>
      </c>
      <c r="H172" s="218">
        <v>12</v>
      </c>
      <c r="I172" s="219"/>
      <c r="J172" s="220">
        <f>ROUND(I172*H172,2)</f>
        <v>0</v>
      </c>
      <c r="K172" s="216" t="s">
        <v>147</v>
      </c>
      <c r="L172" s="46"/>
      <c r="M172" s="221" t="s">
        <v>19</v>
      </c>
      <c r="N172" s="222" t="s">
        <v>41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209</v>
      </c>
      <c r="AT172" s="225" t="s">
        <v>143</v>
      </c>
      <c r="AU172" s="225" t="s">
        <v>83</v>
      </c>
      <c r="AY172" s="19" t="s">
        <v>140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83</v>
      </c>
      <c r="BK172" s="226">
        <f>ROUND(I172*H172,2)</f>
        <v>0</v>
      </c>
      <c r="BL172" s="19" t="s">
        <v>209</v>
      </c>
      <c r="BM172" s="225" t="s">
        <v>1555</v>
      </c>
    </row>
    <row r="173" s="2" customFormat="1">
      <c r="A173" s="40"/>
      <c r="B173" s="41"/>
      <c r="C173" s="42"/>
      <c r="D173" s="227" t="s">
        <v>150</v>
      </c>
      <c r="E173" s="42"/>
      <c r="F173" s="228" t="s">
        <v>1556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150</v>
      </c>
      <c r="AU173" s="19" t="s">
        <v>83</v>
      </c>
    </row>
    <row r="174" s="2" customFormat="1" ht="16.5" customHeight="1">
      <c r="A174" s="40"/>
      <c r="B174" s="41"/>
      <c r="C174" s="269" t="s">
        <v>310</v>
      </c>
      <c r="D174" s="269" t="s">
        <v>395</v>
      </c>
      <c r="E174" s="270" t="s">
        <v>1557</v>
      </c>
      <c r="F174" s="271" t="s">
        <v>1558</v>
      </c>
      <c r="G174" s="272" t="s">
        <v>1491</v>
      </c>
      <c r="H174" s="273">
        <v>0.012</v>
      </c>
      <c r="I174" s="274"/>
      <c r="J174" s="275">
        <f>ROUND(I174*H174,2)</f>
        <v>0</v>
      </c>
      <c r="K174" s="271" t="s">
        <v>19</v>
      </c>
      <c r="L174" s="276"/>
      <c r="M174" s="277" t="s">
        <v>19</v>
      </c>
      <c r="N174" s="278" t="s">
        <v>41</v>
      </c>
      <c r="O174" s="86"/>
      <c r="P174" s="223">
        <f>O174*H174</f>
        <v>0</v>
      </c>
      <c r="Q174" s="223">
        <v>0.25</v>
      </c>
      <c r="R174" s="223">
        <f>Q174*H174</f>
        <v>0.0030000000000000001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385</v>
      </c>
      <c r="AT174" s="225" t="s">
        <v>395</v>
      </c>
      <c r="AU174" s="225" t="s">
        <v>83</v>
      </c>
      <c r="AY174" s="19" t="s">
        <v>140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83</v>
      </c>
      <c r="BK174" s="226">
        <f>ROUND(I174*H174,2)</f>
        <v>0</v>
      </c>
      <c r="BL174" s="19" t="s">
        <v>209</v>
      </c>
      <c r="BM174" s="225" t="s">
        <v>1559</v>
      </c>
    </row>
    <row r="175" s="13" customFormat="1">
      <c r="A175" s="13"/>
      <c r="B175" s="232"/>
      <c r="C175" s="233"/>
      <c r="D175" s="234" t="s">
        <v>152</v>
      </c>
      <c r="E175" s="235" t="s">
        <v>19</v>
      </c>
      <c r="F175" s="236" t="s">
        <v>1560</v>
      </c>
      <c r="G175" s="233"/>
      <c r="H175" s="237">
        <v>0.0060000000000000001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152</v>
      </c>
      <c r="AU175" s="243" t="s">
        <v>83</v>
      </c>
      <c r="AV175" s="13" t="s">
        <v>83</v>
      </c>
      <c r="AW175" s="13" t="s">
        <v>31</v>
      </c>
      <c r="AX175" s="13" t="s">
        <v>69</v>
      </c>
      <c r="AY175" s="243" t="s">
        <v>140</v>
      </c>
    </row>
    <row r="176" s="13" customFormat="1">
      <c r="A176" s="13"/>
      <c r="B176" s="232"/>
      <c r="C176" s="233"/>
      <c r="D176" s="234" t="s">
        <v>152</v>
      </c>
      <c r="E176" s="235" t="s">
        <v>19</v>
      </c>
      <c r="F176" s="236" t="s">
        <v>1561</v>
      </c>
      <c r="G176" s="233"/>
      <c r="H176" s="237">
        <v>0.0060000000000000001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152</v>
      </c>
      <c r="AU176" s="243" t="s">
        <v>83</v>
      </c>
      <c r="AV176" s="13" t="s">
        <v>83</v>
      </c>
      <c r="AW176" s="13" t="s">
        <v>31</v>
      </c>
      <c r="AX176" s="13" t="s">
        <v>69</v>
      </c>
      <c r="AY176" s="243" t="s">
        <v>140</v>
      </c>
    </row>
    <row r="177" s="14" customFormat="1">
      <c r="A177" s="14"/>
      <c r="B177" s="244"/>
      <c r="C177" s="245"/>
      <c r="D177" s="234" t="s">
        <v>152</v>
      </c>
      <c r="E177" s="246" t="s">
        <v>19</v>
      </c>
      <c r="F177" s="247" t="s">
        <v>169</v>
      </c>
      <c r="G177" s="245"/>
      <c r="H177" s="248">
        <v>0.012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152</v>
      </c>
      <c r="AU177" s="254" t="s">
        <v>83</v>
      </c>
      <c r="AV177" s="14" t="s">
        <v>148</v>
      </c>
      <c r="AW177" s="14" t="s">
        <v>31</v>
      </c>
      <c r="AX177" s="14" t="s">
        <v>77</v>
      </c>
      <c r="AY177" s="254" t="s">
        <v>140</v>
      </c>
    </row>
    <row r="178" s="2" customFormat="1" ht="21.75" customHeight="1">
      <c r="A178" s="40"/>
      <c r="B178" s="41"/>
      <c r="C178" s="214" t="s">
        <v>317</v>
      </c>
      <c r="D178" s="214" t="s">
        <v>143</v>
      </c>
      <c r="E178" s="215" t="s">
        <v>1562</v>
      </c>
      <c r="F178" s="216" t="s">
        <v>1563</v>
      </c>
      <c r="G178" s="217" t="s">
        <v>281</v>
      </c>
      <c r="H178" s="218">
        <v>61</v>
      </c>
      <c r="I178" s="219"/>
      <c r="J178" s="220">
        <f>ROUND(I178*H178,2)</f>
        <v>0</v>
      </c>
      <c r="K178" s="216" t="s">
        <v>147</v>
      </c>
      <c r="L178" s="46"/>
      <c r="M178" s="221" t="s">
        <v>19</v>
      </c>
      <c r="N178" s="222" t="s">
        <v>41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209</v>
      </c>
      <c r="AT178" s="225" t="s">
        <v>143</v>
      </c>
      <c r="AU178" s="225" t="s">
        <v>83</v>
      </c>
      <c r="AY178" s="19" t="s">
        <v>140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83</v>
      </c>
      <c r="BK178" s="226">
        <f>ROUND(I178*H178,2)</f>
        <v>0</v>
      </c>
      <c r="BL178" s="19" t="s">
        <v>209</v>
      </c>
      <c r="BM178" s="225" t="s">
        <v>1564</v>
      </c>
    </row>
    <row r="179" s="2" customFormat="1">
      <c r="A179" s="40"/>
      <c r="B179" s="41"/>
      <c r="C179" s="42"/>
      <c r="D179" s="227" t="s">
        <v>150</v>
      </c>
      <c r="E179" s="42"/>
      <c r="F179" s="228" t="s">
        <v>1565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150</v>
      </c>
      <c r="AU179" s="19" t="s">
        <v>83</v>
      </c>
    </row>
    <row r="180" s="2" customFormat="1" ht="21.75" customHeight="1">
      <c r="A180" s="40"/>
      <c r="B180" s="41"/>
      <c r="C180" s="214" t="s">
        <v>329</v>
      </c>
      <c r="D180" s="214" t="s">
        <v>143</v>
      </c>
      <c r="E180" s="215" t="s">
        <v>1566</v>
      </c>
      <c r="F180" s="216" t="s">
        <v>1567</v>
      </c>
      <c r="G180" s="217" t="s">
        <v>281</v>
      </c>
      <c r="H180" s="218">
        <v>2</v>
      </c>
      <c r="I180" s="219"/>
      <c r="J180" s="220">
        <f>ROUND(I180*H180,2)</f>
        <v>0</v>
      </c>
      <c r="K180" s="216" t="s">
        <v>147</v>
      </c>
      <c r="L180" s="46"/>
      <c r="M180" s="221" t="s">
        <v>19</v>
      </c>
      <c r="N180" s="222" t="s">
        <v>41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209</v>
      </c>
      <c r="AT180" s="225" t="s">
        <v>143</v>
      </c>
      <c r="AU180" s="225" t="s">
        <v>83</v>
      </c>
      <c r="AY180" s="19" t="s">
        <v>140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83</v>
      </c>
      <c r="BK180" s="226">
        <f>ROUND(I180*H180,2)</f>
        <v>0</v>
      </c>
      <c r="BL180" s="19" t="s">
        <v>209</v>
      </c>
      <c r="BM180" s="225" t="s">
        <v>1568</v>
      </c>
    </row>
    <row r="181" s="2" customFormat="1">
      <c r="A181" s="40"/>
      <c r="B181" s="41"/>
      <c r="C181" s="42"/>
      <c r="D181" s="227" t="s">
        <v>150</v>
      </c>
      <c r="E181" s="42"/>
      <c r="F181" s="228" t="s">
        <v>1569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150</v>
      </c>
      <c r="AU181" s="19" t="s">
        <v>83</v>
      </c>
    </row>
    <row r="182" s="2" customFormat="1" ht="21.75" customHeight="1">
      <c r="A182" s="40"/>
      <c r="B182" s="41"/>
      <c r="C182" s="214" t="s">
        <v>338</v>
      </c>
      <c r="D182" s="214" t="s">
        <v>143</v>
      </c>
      <c r="E182" s="215" t="s">
        <v>1570</v>
      </c>
      <c r="F182" s="216" t="s">
        <v>1571</v>
      </c>
      <c r="G182" s="217" t="s">
        <v>281</v>
      </c>
      <c r="H182" s="218">
        <v>2</v>
      </c>
      <c r="I182" s="219"/>
      <c r="J182" s="220">
        <f>ROUND(I182*H182,2)</f>
        <v>0</v>
      </c>
      <c r="K182" s="216" t="s">
        <v>147</v>
      </c>
      <c r="L182" s="46"/>
      <c r="M182" s="221" t="s">
        <v>19</v>
      </c>
      <c r="N182" s="222" t="s">
        <v>41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209</v>
      </c>
      <c r="AT182" s="225" t="s">
        <v>143</v>
      </c>
      <c r="AU182" s="225" t="s">
        <v>83</v>
      </c>
      <c r="AY182" s="19" t="s">
        <v>140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83</v>
      </c>
      <c r="BK182" s="226">
        <f>ROUND(I182*H182,2)</f>
        <v>0</v>
      </c>
      <c r="BL182" s="19" t="s">
        <v>209</v>
      </c>
      <c r="BM182" s="225" t="s">
        <v>1572</v>
      </c>
    </row>
    <row r="183" s="2" customFormat="1">
      <c r="A183" s="40"/>
      <c r="B183" s="41"/>
      <c r="C183" s="42"/>
      <c r="D183" s="227" t="s">
        <v>150</v>
      </c>
      <c r="E183" s="42"/>
      <c r="F183" s="228" t="s">
        <v>1573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150</v>
      </c>
      <c r="AU183" s="19" t="s">
        <v>83</v>
      </c>
    </row>
    <row r="184" s="2" customFormat="1" ht="21.75" customHeight="1">
      <c r="A184" s="40"/>
      <c r="B184" s="41"/>
      <c r="C184" s="214" t="s">
        <v>360</v>
      </c>
      <c r="D184" s="214" t="s">
        <v>143</v>
      </c>
      <c r="E184" s="215" t="s">
        <v>1574</v>
      </c>
      <c r="F184" s="216" t="s">
        <v>1575</v>
      </c>
      <c r="G184" s="217" t="s">
        <v>281</v>
      </c>
      <c r="H184" s="218">
        <v>1</v>
      </c>
      <c r="I184" s="219"/>
      <c r="J184" s="220">
        <f>ROUND(I184*H184,2)</f>
        <v>0</v>
      </c>
      <c r="K184" s="216" t="s">
        <v>147</v>
      </c>
      <c r="L184" s="46"/>
      <c r="M184" s="221" t="s">
        <v>19</v>
      </c>
      <c r="N184" s="222" t="s">
        <v>41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209</v>
      </c>
      <c r="AT184" s="225" t="s">
        <v>143</v>
      </c>
      <c r="AU184" s="225" t="s">
        <v>83</v>
      </c>
      <c r="AY184" s="19" t="s">
        <v>140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83</v>
      </c>
      <c r="BK184" s="226">
        <f>ROUND(I184*H184,2)</f>
        <v>0</v>
      </c>
      <c r="BL184" s="19" t="s">
        <v>209</v>
      </c>
      <c r="BM184" s="225" t="s">
        <v>1576</v>
      </c>
    </row>
    <row r="185" s="2" customFormat="1">
      <c r="A185" s="40"/>
      <c r="B185" s="41"/>
      <c r="C185" s="42"/>
      <c r="D185" s="227" t="s">
        <v>150</v>
      </c>
      <c r="E185" s="42"/>
      <c r="F185" s="228" t="s">
        <v>1577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150</v>
      </c>
      <c r="AU185" s="19" t="s">
        <v>83</v>
      </c>
    </row>
    <row r="186" s="2" customFormat="1" ht="16.5" customHeight="1">
      <c r="A186" s="40"/>
      <c r="B186" s="41"/>
      <c r="C186" s="269" t="s">
        <v>385</v>
      </c>
      <c r="D186" s="269" t="s">
        <v>395</v>
      </c>
      <c r="E186" s="270" t="s">
        <v>1578</v>
      </c>
      <c r="F186" s="271" t="s">
        <v>1579</v>
      </c>
      <c r="G186" s="272" t="s">
        <v>281</v>
      </c>
      <c r="H186" s="273">
        <v>1</v>
      </c>
      <c r="I186" s="274"/>
      <c r="J186" s="275">
        <f>ROUND(I186*H186,2)</f>
        <v>0</v>
      </c>
      <c r="K186" s="271" t="s">
        <v>147</v>
      </c>
      <c r="L186" s="276"/>
      <c r="M186" s="277" t="s">
        <v>19</v>
      </c>
      <c r="N186" s="278" t="s">
        <v>41</v>
      </c>
      <c r="O186" s="86"/>
      <c r="P186" s="223">
        <f>O186*H186</f>
        <v>0</v>
      </c>
      <c r="Q186" s="223">
        <v>0.00133</v>
      </c>
      <c r="R186" s="223">
        <f>Q186*H186</f>
        <v>0.00133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385</v>
      </c>
      <c r="AT186" s="225" t="s">
        <v>395</v>
      </c>
      <c r="AU186" s="225" t="s">
        <v>83</v>
      </c>
      <c r="AY186" s="19" t="s">
        <v>140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83</v>
      </c>
      <c r="BK186" s="226">
        <f>ROUND(I186*H186,2)</f>
        <v>0</v>
      </c>
      <c r="BL186" s="19" t="s">
        <v>209</v>
      </c>
      <c r="BM186" s="225" t="s">
        <v>1580</v>
      </c>
    </row>
    <row r="187" s="13" customFormat="1">
      <c r="A187" s="13"/>
      <c r="B187" s="232"/>
      <c r="C187" s="233"/>
      <c r="D187" s="234" t="s">
        <v>152</v>
      </c>
      <c r="E187" s="235" t="s">
        <v>19</v>
      </c>
      <c r="F187" s="236" t="s">
        <v>1581</v>
      </c>
      <c r="G187" s="233"/>
      <c r="H187" s="237">
        <v>1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152</v>
      </c>
      <c r="AU187" s="243" t="s">
        <v>83</v>
      </c>
      <c r="AV187" s="13" t="s">
        <v>83</v>
      </c>
      <c r="AW187" s="13" t="s">
        <v>31</v>
      </c>
      <c r="AX187" s="13" t="s">
        <v>69</v>
      </c>
      <c r="AY187" s="243" t="s">
        <v>140</v>
      </c>
    </row>
    <row r="188" s="14" customFormat="1">
      <c r="A188" s="14"/>
      <c r="B188" s="244"/>
      <c r="C188" s="245"/>
      <c r="D188" s="234" t="s">
        <v>152</v>
      </c>
      <c r="E188" s="246" t="s">
        <v>19</v>
      </c>
      <c r="F188" s="247" t="s">
        <v>169</v>
      </c>
      <c r="G188" s="245"/>
      <c r="H188" s="248">
        <v>1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152</v>
      </c>
      <c r="AU188" s="254" t="s">
        <v>83</v>
      </c>
      <c r="AV188" s="14" t="s">
        <v>148</v>
      </c>
      <c r="AW188" s="14" t="s">
        <v>31</v>
      </c>
      <c r="AX188" s="14" t="s">
        <v>77</v>
      </c>
      <c r="AY188" s="254" t="s">
        <v>140</v>
      </c>
    </row>
    <row r="189" s="2" customFormat="1" ht="24.15" customHeight="1">
      <c r="A189" s="40"/>
      <c r="B189" s="41"/>
      <c r="C189" s="214" t="s">
        <v>390</v>
      </c>
      <c r="D189" s="214" t="s">
        <v>143</v>
      </c>
      <c r="E189" s="215" t="s">
        <v>1582</v>
      </c>
      <c r="F189" s="216" t="s">
        <v>1583</v>
      </c>
      <c r="G189" s="217" t="s">
        <v>281</v>
      </c>
      <c r="H189" s="218">
        <v>5</v>
      </c>
      <c r="I189" s="219"/>
      <c r="J189" s="220">
        <f>ROUND(I189*H189,2)</f>
        <v>0</v>
      </c>
      <c r="K189" s="216" t="s">
        <v>147</v>
      </c>
      <c r="L189" s="46"/>
      <c r="M189" s="221" t="s">
        <v>19</v>
      </c>
      <c r="N189" s="222" t="s">
        <v>41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209</v>
      </c>
      <c r="AT189" s="225" t="s">
        <v>143</v>
      </c>
      <c r="AU189" s="225" t="s">
        <v>83</v>
      </c>
      <c r="AY189" s="19" t="s">
        <v>140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83</v>
      </c>
      <c r="BK189" s="226">
        <f>ROUND(I189*H189,2)</f>
        <v>0</v>
      </c>
      <c r="BL189" s="19" t="s">
        <v>209</v>
      </c>
      <c r="BM189" s="225" t="s">
        <v>1584</v>
      </c>
    </row>
    <row r="190" s="2" customFormat="1">
      <c r="A190" s="40"/>
      <c r="B190" s="41"/>
      <c r="C190" s="42"/>
      <c r="D190" s="227" t="s">
        <v>150</v>
      </c>
      <c r="E190" s="42"/>
      <c r="F190" s="228" t="s">
        <v>1585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150</v>
      </c>
      <c r="AU190" s="19" t="s">
        <v>83</v>
      </c>
    </row>
    <row r="191" s="2" customFormat="1" ht="16.5" customHeight="1">
      <c r="A191" s="40"/>
      <c r="B191" s="41"/>
      <c r="C191" s="269" t="s">
        <v>399</v>
      </c>
      <c r="D191" s="269" t="s">
        <v>395</v>
      </c>
      <c r="E191" s="270" t="s">
        <v>1586</v>
      </c>
      <c r="F191" s="271" t="s">
        <v>1587</v>
      </c>
      <c r="G191" s="272" t="s">
        <v>281</v>
      </c>
      <c r="H191" s="273">
        <v>5</v>
      </c>
      <c r="I191" s="274"/>
      <c r="J191" s="275">
        <f>ROUND(I191*H191,2)</f>
        <v>0</v>
      </c>
      <c r="K191" s="271" t="s">
        <v>147</v>
      </c>
      <c r="L191" s="276"/>
      <c r="M191" s="277" t="s">
        <v>19</v>
      </c>
      <c r="N191" s="278" t="s">
        <v>41</v>
      </c>
      <c r="O191" s="86"/>
      <c r="P191" s="223">
        <f>O191*H191</f>
        <v>0</v>
      </c>
      <c r="Q191" s="223">
        <v>4.0000000000000003E-05</v>
      </c>
      <c r="R191" s="223">
        <f>Q191*H191</f>
        <v>0.00020000000000000001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385</v>
      </c>
      <c r="AT191" s="225" t="s">
        <v>395</v>
      </c>
      <c r="AU191" s="225" t="s">
        <v>83</v>
      </c>
      <c r="AY191" s="19" t="s">
        <v>140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83</v>
      </c>
      <c r="BK191" s="226">
        <f>ROUND(I191*H191,2)</f>
        <v>0</v>
      </c>
      <c r="BL191" s="19" t="s">
        <v>209</v>
      </c>
      <c r="BM191" s="225" t="s">
        <v>1588</v>
      </c>
    </row>
    <row r="192" s="2" customFormat="1" ht="16.5" customHeight="1">
      <c r="A192" s="40"/>
      <c r="B192" s="41"/>
      <c r="C192" s="269" t="s">
        <v>347</v>
      </c>
      <c r="D192" s="269" t="s">
        <v>395</v>
      </c>
      <c r="E192" s="270" t="s">
        <v>1589</v>
      </c>
      <c r="F192" s="271" t="s">
        <v>1590</v>
      </c>
      <c r="G192" s="272" t="s">
        <v>281</v>
      </c>
      <c r="H192" s="273">
        <v>16</v>
      </c>
      <c r="I192" s="274"/>
      <c r="J192" s="275">
        <f>ROUND(I192*H192,2)</f>
        <v>0</v>
      </c>
      <c r="K192" s="271" t="s">
        <v>19</v>
      </c>
      <c r="L192" s="276"/>
      <c r="M192" s="277" t="s">
        <v>19</v>
      </c>
      <c r="N192" s="278" t="s">
        <v>41</v>
      </c>
      <c r="O192" s="86"/>
      <c r="P192" s="223">
        <f>O192*H192</f>
        <v>0</v>
      </c>
      <c r="Q192" s="223">
        <v>3.0000000000000001E-05</v>
      </c>
      <c r="R192" s="223">
        <f>Q192*H192</f>
        <v>0.00048000000000000001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385</v>
      </c>
      <c r="AT192" s="225" t="s">
        <v>395</v>
      </c>
      <c r="AU192" s="225" t="s">
        <v>83</v>
      </c>
      <c r="AY192" s="19" t="s">
        <v>140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83</v>
      </c>
      <c r="BK192" s="226">
        <f>ROUND(I192*H192,2)</f>
        <v>0</v>
      </c>
      <c r="BL192" s="19" t="s">
        <v>209</v>
      </c>
      <c r="BM192" s="225" t="s">
        <v>1591</v>
      </c>
    </row>
    <row r="193" s="2" customFormat="1">
      <c r="A193" s="40"/>
      <c r="B193" s="41"/>
      <c r="C193" s="42"/>
      <c r="D193" s="234" t="s">
        <v>488</v>
      </c>
      <c r="E193" s="42"/>
      <c r="F193" s="279" t="s">
        <v>1592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488</v>
      </c>
      <c r="AU193" s="19" t="s">
        <v>83</v>
      </c>
    </row>
    <row r="194" s="2" customFormat="1" ht="16.5" customHeight="1">
      <c r="A194" s="40"/>
      <c r="B194" s="41"/>
      <c r="C194" s="269" t="s">
        <v>353</v>
      </c>
      <c r="D194" s="269" t="s">
        <v>395</v>
      </c>
      <c r="E194" s="270" t="s">
        <v>1593</v>
      </c>
      <c r="F194" s="271" t="s">
        <v>1594</v>
      </c>
      <c r="G194" s="272" t="s">
        <v>281</v>
      </c>
      <c r="H194" s="273">
        <v>20</v>
      </c>
      <c r="I194" s="274"/>
      <c r="J194" s="275">
        <f>ROUND(I194*H194,2)</f>
        <v>0</v>
      </c>
      <c r="K194" s="271" t="s">
        <v>19</v>
      </c>
      <c r="L194" s="276"/>
      <c r="M194" s="277" t="s">
        <v>19</v>
      </c>
      <c r="N194" s="278" t="s">
        <v>41</v>
      </c>
      <c r="O194" s="86"/>
      <c r="P194" s="223">
        <f>O194*H194</f>
        <v>0</v>
      </c>
      <c r="Q194" s="223">
        <v>1.0000000000000001E-05</v>
      </c>
      <c r="R194" s="223">
        <f>Q194*H194</f>
        <v>0.00020000000000000001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385</v>
      </c>
      <c r="AT194" s="225" t="s">
        <v>395</v>
      </c>
      <c r="AU194" s="225" t="s">
        <v>83</v>
      </c>
      <c r="AY194" s="19" t="s">
        <v>140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83</v>
      </c>
      <c r="BK194" s="226">
        <f>ROUND(I194*H194,2)</f>
        <v>0</v>
      </c>
      <c r="BL194" s="19" t="s">
        <v>209</v>
      </c>
      <c r="BM194" s="225" t="s">
        <v>1595</v>
      </c>
    </row>
    <row r="195" s="2" customFormat="1">
      <c r="A195" s="40"/>
      <c r="B195" s="41"/>
      <c r="C195" s="42"/>
      <c r="D195" s="234" t="s">
        <v>488</v>
      </c>
      <c r="E195" s="42"/>
      <c r="F195" s="279" t="s">
        <v>1592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488</v>
      </c>
      <c r="AU195" s="19" t="s">
        <v>83</v>
      </c>
    </row>
    <row r="196" s="2" customFormat="1" ht="24.15" customHeight="1">
      <c r="A196" s="40"/>
      <c r="B196" s="41"/>
      <c r="C196" s="214" t="s">
        <v>323</v>
      </c>
      <c r="D196" s="214" t="s">
        <v>143</v>
      </c>
      <c r="E196" s="215" t="s">
        <v>1596</v>
      </c>
      <c r="F196" s="216" t="s">
        <v>1597</v>
      </c>
      <c r="G196" s="217" t="s">
        <v>281</v>
      </c>
      <c r="H196" s="218">
        <v>9</v>
      </c>
      <c r="I196" s="219"/>
      <c r="J196" s="220">
        <f>ROUND(I196*H196,2)</f>
        <v>0</v>
      </c>
      <c r="K196" s="216" t="s">
        <v>147</v>
      </c>
      <c r="L196" s="46"/>
      <c r="M196" s="221" t="s">
        <v>19</v>
      </c>
      <c r="N196" s="222" t="s">
        <v>41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209</v>
      </c>
      <c r="AT196" s="225" t="s">
        <v>143</v>
      </c>
      <c r="AU196" s="225" t="s">
        <v>83</v>
      </c>
      <c r="AY196" s="19" t="s">
        <v>140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83</v>
      </c>
      <c r="BK196" s="226">
        <f>ROUND(I196*H196,2)</f>
        <v>0</v>
      </c>
      <c r="BL196" s="19" t="s">
        <v>209</v>
      </c>
      <c r="BM196" s="225" t="s">
        <v>1598</v>
      </c>
    </row>
    <row r="197" s="2" customFormat="1">
      <c r="A197" s="40"/>
      <c r="B197" s="41"/>
      <c r="C197" s="42"/>
      <c r="D197" s="227" t="s">
        <v>150</v>
      </c>
      <c r="E197" s="42"/>
      <c r="F197" s="228" t="s">
        <v>1599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150</v>
      </c>
      <c r="AU197" s="19" t="s">
        <v>83</v>
      </c>
    </row>
    <row r="198" s="2" customFormat="1" ht="16.5" customHeight="1">
      <c r="A198" s="40"/>
      <c r="B198" s="41"/>
      <c r="C198" s="269" t="s">
        <v>647</v>
      </c>
      <c r="D198" s="269" t="s">
        <v>395</v>
      </c>
      <c r="E198" s="270" t="s">
        <v>1600</v>
      </c>
      <c r="F198" s="271" t="s">
        <v>1601</v>
      </c>
      <c r="G198" s="272" t="s">
        <v>281</v>
      </c>
      <c r="H198" s="273">
        <v>9</v>
      </c>
      <c r="I198" s="274"/>
      <c r="J198" s="275">
        <f>ROUND(I198*H198,2)</f>
        <v>0</v>
      </c>
      <c r="K198" s="271" t="s">
        <v>147</v>
      </c>
      <c r="L198" s="276"/>
      <c r="M198" s="277" t="s">
        <v>19</v>
      </c>
      <c r="N198" s="278" t="s">
        <v>41</v>
      </c>
      <c r="O198" s="86"/>
      <c r="P198" s="223">
        <f>O198*H198</f>
        <v>0</v>
      </c>
      <c r="Q198" s="223">
        <v>5.0000000000000002E-05</v>
      </c>
      <c r="R198" s="223">
        <f>Q198*H198</f>
        <v>0.00045000000000000004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385</v>
      </c>
      <c r="AT198" s="225" t="s">
        <v>395</v>
      </c>
      <c r="AU198" s="225" t="s">
        <v>83</v>
      </c>
      <c r="AY198" s="19" t="s">
        <v>140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83</v>
      </c>
      <c r="BK198" s="226">
        <f>ROUND(I198*H198,2)</f>
        <v>0</v>
      </c>
      <c r="BL198" s="19" t="s">
        <v>209</v>
      </c>
      <c r="BM198" s="225" t="s">
        <v>1602</v>
      </c>
    </row>
    <row r="199" s="2" customFormat="1" ht="24.15" customHeight="1">
      <c r="A199" s="40"/>
      <c r="B199" s="41"/>
      <c r="C199" s="214" t="s">
        <v>651</v>
      </c>
      <c r="D199" s="214" t="s">
        <v>143</v>
      </c>
      <c r="E199" s="215" t="s">
        <v>1603</v>
      </c>
      <c r="F199" s="216" t="s">
        <v>1604</v>
      </c>
      <c r="G199" s="217" t="s">
        <v>281</v>
      </c>
      <c r="H199" s="218">
        <v>2</v>
      </c>
      <c r="I199" s="219"/>
      <c r="J199" s="220">
        <f>ROUND(I199*H199,2)</f>
        <v>0</v>
      </c>
      <c r="K199" s="216" t="s">
        <v>147</v>
      </c>
      <c r="L199" s="46"/>
      <c r="M199" s="221" t="s">
        <v>19</v>
      </c>
      <c r="N199" s="222" t="s">
        <v>41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209</v>
      </c>
      <c r="AT199" s="225" t="s">
        <v>143</v>
      </c>
      <c r="AU199" s="225" t="s">
        <v>83</v>
      </c>
      <c r="AY199" s="19" t="s">
        <v>140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83</v>
      </c>
      <c r="BK199" s="226">
        <f>ROUND(I199*H199,2)</f>
        <v>0</v>
      </c>
      <c r="BL199" s="19" t="s">
        <v>209</v>
      </c>
      <c r="BM199" s="225" t="s">
        <v>1605</v>
      </c>
    </row>
    <row r="200" s="2" customFormat="1">
      <c r="A200" s="40"/>
      <c r="B200" s="41"/>
      <c r="C200" s="42"/>
      <c r="D200" s="227" t="s">
        <v>150</v>
      </c>
      <c r="E200" s="42"/>
      <c r="F200" s="228" t="s">
        <v>1606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150</v>
      </c>
      <c r="AU200" s="19" t="s">
        <v>83</v>
      </c>
    </row>
    <row r="201" s="2" customFormat="1" ht="16.5" customHeight="1">
      <c r="A201" s="40"/>
      <c r="B201" s="41"/>
      <c r="C201" s="269" t="s">
        <v>655</v>
      </c>
      <c r="D201" s="269" t="s">
        <v>395</v>
      </c>
      <c r="E201" s="270" t="s">
        <v>1607</v>
      </c>
      <c r="F201" s="271" t="s">
        <v>1608</v>
      </c>
      <c r="G201" s="272" t="s">
        <v>281</v>
      </c>
      <c r="H201" s="273">
        <v>2</v>
      </c>
      <c r="I201" s="274"/>
      <c r="J201" s="275">
        <f>ROUND(I201*H201,2)</f>
        <v>0</v>
      </c>
      <c r="K201" s="271" t="s">
        <v>147</v>
      </c>
      <c r="L201" s="276"/>
      <c r="M201" s="277" t="s">
        <v>19</v>
      </c>
      <c r="N201" s="278" t="s">
        <v>41</v>
      </c>
      <c r="O201" s="86"/>
      <c r="P201" s="223">
        <f>O201*H201</f>
        <v>0</v>
      </c>
      <c r="Q201" s="223">
        <v>5.0000000000000002E-05</v>
      </c>
      <c r="R201" s="223">
        <f>Q201*H201</f>
        <v>0.00010000000000000001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385</v>
      </c>
      <c r="AT201" s="225" t="s">
        <v>395</v>
      </c>
      <c r="AU201" s="225" t="s">
        <v>83</v>
      </c>
      <c r="AY201" s="19" t="s">
        <v>140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83</v>
      </c>
      <c r="BK201" s="226">
        <f>ROUND(I201*H201,2)</f>
        <v>0</v>
      </c>
      <c r="BL201" s="19" t="s">
        <v>209</v>
      </c>
      <c r="BM201" s="225" t="s">
        <v>1609</v>
      </c>
    </row>
    <row r="202" s="2" customFormat="1" ht="24.15" customHeight="1">
      <c r="A202" s="40"/>
      <c r="B202" s="41"/>
      <c r="C202" s="214" t="s">
        <v>662</v>
      </c>
      <c r="D202" s="214" t="s">
        <v>143</v>
      </c>
      <c r="E202" s="215" t="s">
        <v>1610</v>
      </c>
      <c r="F202" s="216" t="s">
        <v>1611</v>
      </c>
      <c r="G202" s="217" t="s">
        <v>281</v>
      </c>
      <c r="H202" s="218">
        <v>10</v>
      </c>
      <c r="I202" s="219"/>
      <c r="J202" s="220">
        <f>ROUND(I202*H202,2)</f>
        <v>0</v>
      </c>
      <c r="K202" s="216" t="s">
        <v>147</v>
      </c>
      <c r="L202" s="46"/>
      <c r="M202" s="221" t="s">
        <v>19</v>
      </c>
      <c r="N202" s="222" t="s">
        <v>41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209</v>
      </c>
      <c r="AT202" s="225" t="s">
        <v>143</v>
      </c>
      <c r="AU202" s="225" t="s">
        <v>83</v>
      </c>
      <c r="AY202" s="19" t="s">
        <v>140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83</v>
      </c>
      <c r="BK202" s="226">
        <f>ROUND(I202*H202,2)</f>
        <v>0</v>
      </c>
      <c r="BL202" s="19" t="s">
        <v>209</v>
      </c>
      <c r="BM202" s="225" t="s">
        <v>1612</v>
      </c>
    </row>
    <row r="203" s="2" customFormat="1">
      <c r="A203" s="40"/>
      <c r="B203" s="41"/>
      <c r="C203" s="42"/>
      <c r="D203" s="227" t="s">
        <v>150</v>
      </c>
      <c r="E203" s="42"/>
      <c r="F203" s="228" t="s">
        <v>1613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150</v>
      </c>
      <c r="AU203" s="19" t="s">
        <v>83</v>
      </c>
    </row>
    <row r="204" s="2" customFormat="1" ht="24.15" customHeight="1">
      <c r="A204" s="40"/>
      <c r="B204" s="41"/>
      <c r="C204" s="269" t="s">
        <v>668</v>
      </c>
      <c r="D204" s="269" t="s">
        <v>395</v>
      </c>
      <c r="E204" s="270" t="s">
        <v>1614</v>
      </c>
      <c r="F204" s="271" t="s">
        <v>1615</v>
      </c>
      <c r="G204" s="272" t="s">
        <v>281</v>
      </c>
      <c r="H204" s="273">
        <v>7</v>
      </c>
      <c r="I204" s="274"/>
      <c r="J204" s="275">
        <f>ROUND(I204*H204,2)</f>
        <v>0</v>
      </c>
      <c r="K204" s="271" t="s">
        <v>19</v>
      </c>
      <c r="L204" s="276"/>
      <c r="M204" s="277" t="s">
        <v>19</v>
      </c>
      <c r="N204" s="278" t="s">
        <v>41</v>
      </c>
      <c r="O204" s="86"/>
      <c r="P204" s="223">
        <f>O204*H204</f>
        <v>0</v>
      </c>
      <c r="Q204" s="223">
        <v>6.9999999999999994E-05</v>
      </c>
      <c r="R204" s="223">
        <f>Q204*H204</f>
        <v>0.00048999999999999998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385</v>
      </c>
      <c r="AT204" s="225" t="s">
        <v>395</v>
      </c>
      <c r="AU204" s="225" t="s">
        <v>83</v>
      </c>
      <c r="AY204" s="19" t="s">
        <v>140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83</v>
      </c>
      <c r="BK204" s="226">
        <f>ROUND(I204*H204,2)</f>
        <v>0</v>
      </c>
      <c r="BL204" s="19" t="s">
        <v>209</v>
      </c>
      <c r="BM204" s="225" t="s">
        <v>1616</v>
      </c>
    </row>
    <row r="205" s="2" customFormat="1">
      <c r="A205" s="40"/>
      <c r="B205" s="41"/>
      <c r="C205" s="42"/>
      <c r="D205" s="234" t="s">
        <v>488</v>
      </c>
      <c r="E205" s="42"/>
      <c r="F205" s="279" t="s">
        <v>1592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488</v>
      </c>
      <c r="AU205" s="19" t="s">
        <v>83</v>
      </c>
    </row>
    <row r="206" s="2" customFormat="1" ht="24.15" customHeight="1">
      <c r="A206" s="40"/>
      <c r="B206" s="41"/>
      <c r="C206" s="214" t="s">
        <v>673</v>
      </c>
      <c r="D206" s="214" t="s">
        <v>143</v>
      </c>
      <c r="E206" s="215" t="s">
        <v>1617</v>
      </c>
      <c r="F206" s="216" t="s">
        <v>1618</v>
      </c>
      <c r="G206" s="217" t="s">
        <v>281</v>
      </c>
      <c r="H206" s="218">
        <v>16</v>
      </c>
      <c r="I206" s="219"/>
      <c r="J206" s="220">
        <f>ROUND(I206*H206,2)</f>
        <v>0</v>
      </c>
      <c r="K206" s="216" t="s">
        <v>147</v>
      </c>
      <c r="L206" s="46"/>
      <c r="M206" s="221" t="s">
        <v>19</v>
      </c>
      <c r="N206" s="222" t="s">
        <v>41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209</v>
      </c>
      <c r="AT206" s="225" t="s">
        <v>143</v>
      </c>
      <c r="AU206" s="225" t="s">
        <v>83</v>
      </c>
      <c r="AY206" s="19" t="s">
        <v>140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83</v>
      </c>
      <c r="BK206" s="226">
        <f>ROUND(I206*H206,2)</f>
        <v>0</v>
      </c>
      <c r="BL206" s="19" t="s">
        <v>209</v>
      </c>
      <c r="BM206" s="225" t="s">
        <v>1619</v>
      </c>
    </row>
    <row r="207" s="2" customFormat="1">
      <c r="A207" s="40"/>
      <c r="B207" s="41"/>
      <c r="C207" s="42"/>
      <c r="D207" s="227" t="s">
        <v>150</v>
      </c>
      <c r="E207" s="42"/>
      <c r="F207" s="228" t="s">
        <v>1620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150</v>
      </c>
      <c r="AU207" s="19" t="s">
        <v>83</v>
      </c>
    </row>
    <row r="208" s="2" customFormat="1" ht="24.15" customHeight="1">
      <c r="A208" s="40"/>
      <c r="B208" s="41"/>
      <c r="C208" s="269" t="s">
        <v>678</v>
      </c>
      <c r="D208" s="269" t="s">
        <v>395</v>
      </c>
      <c r="E208" s="270" t="s">
        <v>1614</v>
      </c>
      <c r="F208" s="271" t="s">
        <v>1615</v>
      </c>
      <c r="G208" s="272" t="s">
        <v>281</v>
      </c>
      <c r="H208" s="273">
        <v>7</v>
      </c>
      <c r="I208" s="274"/>
      <c r="J208" s="275">
        <f>ROUND(I208*H208,2)</f>
        <v>0</v>
      </c>
      <c r="K208" s="271" t="s">
        <v>19</v>
      </c>
      <c r="L208" s="276"/>
      <c r="M208" s="277" t="s">
        <v>19</v>
      </c>
      <c r="N208" s="278" t="s">
        <v>41</v>
      </c>
      <c r="O208" s="86"/>
      <c r="P208" s="223">
        <f>O208*H208</f>
        <v>0</v>
      </c>
      <c r="Q208" s="223">
        <v>6.9999999999999994E-05</v>
      </c>
      <c r="R208" s="223">
        <f>Q208*H208</f>
        <v>0.00048999999999999998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385</v>
      </c>
      <c r="AT208" s="225" t="s">
        <v>395</v>
      </c>
      <c r="AU208" s="225" t="s">
        <v>83</v>
      </c>
      <c r="AY208" s="19" t="s">
        <v>140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83</v>
      </c>
      <c r="BK208" s="226">
        <f>ROUND(I208*H208,2)</f>
        <v>0</v>
      </c>
      <c r="BL208" s="19" t="s">
        <v>209</v>
      </c>
      <c r="BM208" s="225" t="s">
        <v>1621</v>
      </c>
    </row>
    <row r="209" s="2" customFormat="1">
      <c r="A209" s="40"/>
      <c r="B209" s="41"/>
      <c r="C209" s="42"/>
      <c r="D209" s="234" t="s">
        <v>488</v>
      </c>
      <c r="E209" s="42"/>
      <c r="F209" s="279" t="s">
        <v>1592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488</v>
      </c>
      <c r="AU209" s="19" t="s">
        <v>83</v>
      </c>
    </row>
    <row r="210" s="2" customFormat="1" ht="16.5" customHeight="1">
      <c r="A210" s="40"/>
      <c r="B210" s="41"/>
      <c r="C210" s="269" t="s">
        <v>683</v>
      </c>
      <c r="D210" s="269" t="s">
        <v>395</v>
      </c>
      <c r="E210" s="270" t="s">
        <v>1622</v>
      </c>
      <c r="F210" s="271" t="s">
        <v>1623</v>
      </c>
      <c r="G210" s="272" t="s">
        <v>281</v>
      </c>
      <c r="H210" s="273">
        <v>12</v>
      </c>
      <c r="I210" s="274"/>
      <c r="J210" s="275">
        <f>ROUND(I210*H210,2)</f>
        <v>0</v>
      </c>
      <c r="K210" s="271" t="s">
        <v>19</v>
      </c>
      <c r="L210" s="276"/>
      <c r="M210" s="277" t="s">
        <v>19</v>
      </c>
      <c r="N210" s="278" t="s">
        <v>41</v>
      </c>
      <c r="O210" s="86"/>
      <c r="P210" s="223">
        <f>O210*H210</f>
        <v>0</v>
      </c>
      <c r="Q210" s="223">
        <v>0.00010000000000000001</v>
      </c>
      <c r="R210" s="223">
        <f>Q210*H210</f>
        <v>0.0012000000000000001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385</v>
      </c>
      <c r="AT210" s="225" t="s">
        <v>395</v>
      </c>
      <c r="AU210" s="225" t="s">
        <v>83</v>
      </c>
      <c r="AY210" s="19" t="s">
        <v>140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83</v>
      </c>
      <c r="BK210" s="226">
        <f>ROUND(I210*H210,2)</f>
        <v>0</v>
      </c>
      <c r="BL210" s="19" t="s">
        <v>209</v>
      </c>
      <c r="BM210" s="225" t="s">
        <v>1624</v>
      </c>
    </row>
    <row r="211" s="2" customFormat="1">
      <c r="A211" s="40"/>
      <c r="B211" s="41"/>
      <c r="C211" s="42"/>
      <c r="D211" s="234" t="s">
        <v>488</v>
      </c>
      <c r="E211" s="42"/>
      <c r="F211" s="279" t="s">
        <v>1592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488</v>
      </c>
      <c r="AU211" s="19" t="s">
        <v>83</v>
      </c>
    </row>
    <row r="212" s="2" customFormat="1" ht="24.15" customHeight="1">
      <c r="A212" s="40"/>
      <c r="B212" s="41"/>
      <c r="C212" s="214" t="s">
        <v>688</v>
      </c>
      <c r="D212" s="214" t="s">
        <v>143</v>
      </c>
      <c r="E212" s="215" t="s">
        <v>1625</v>
      </c>
      <c r="F212" s="216" t="s">
        <v>1626</v>
      </c>
      <c r="G212" s="217" t="s">
        <v>281</v>
      </c>
      <c r="H212" s="218">
        <v>15</v>
      </c>
      <c r="I212" s="219"/>
      <c r="J212" s="220">
        <f>ROUND(I212*H212,2)</f>
        <v>0</v>
      </c>
      <c r="K212" s="216" t="s">
        <v>147</v>
      </c>
      <c r="L212" s="46"/>
      <c r="M212" s="221" t="s">
        <v>19</v>
      </c>
      <c r="N212" s="222" t="s">
        <v>41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209</v>
      </c>
      <c r="AT212" s="225" t="s">
        <v>143</v>
      </c>
      <c r="AU212" s="225" t="s">
        <v>83</v>
      </c>
      <c r="AY212" s="19" t="s">
        <v>140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83</v>
      </c>
      <c r="BK212" s="226">
        <f>ROUND(I212*H212,2)</f>
        <v>0</v>
      </c>
      <c r="BL212" s="19" t="s">
        <v>209</v>
      </c>
      <c r="BM212" s="225" t="s">
        <v>1627</v>
      </c>
    </row>
    <row r="213" s="2" customFormat="1">
      <c r="A213" s="40"/>
      <c r="B213" s="41"/>
      <c r="C213" s="42"/>
      <c r="D213" s="227" t="s">
        <v>150</v>
      </c>
      <c r="E213" s="42"/>
      <c r="F213" s="228" t="s">
        <v>1628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150</v>
      </c>
      <c r="AU213" s="19" t="s">
        <v>83</v>
      </c>
    </row>
    <row r="214" s="2" customFormat="1" ht="16.5" customHeight="1">
      <c r="A214" s="40"/>
      <c r="B214" s="41"/>
      <c r="C214" s="269" t="s">
        <v>697</v>
      </c>
      <c r="D214" s="269" t="s">
        <v>395</v>
      </c>
      <c r="E214" s="270" t="s">
        <v>1629</v>
      </c>
      <c r="F214" s="271" t="s">
        <v>1630</v>
      </c>
      <c r="G214" s="272" t="s">
        <v>281</v>
      </c>
      <c r="H214" s="273">
        <v>7</v>
      </c>
      <c r="I214" s="274"/>
      <c r="J214" s="275">
        <f>ROUND(I214*H214,2)</f>
        <v>0</v>
      </c>
      <c r="K214" s="271" t="s">
        <v>147</v>
      </c>
      <c r="L214" s="276"/>
      <c r="M214" s="277" t="s">
        <v>19</v>
      </c>
      <c r="N214" s="278" t="s">
        <v>41</v>
      </c>
      <c r="O214" s="86"/>
      <c r="P214" s="223">
        <f>O214*H214</f>
        <v>0</v>
      </c>
      <c r="Q214" s="223">
        <v>0.001</v>
      </c>
      <c r="R214" s="223">
        <f>Q214*H214</f>
        <v>0.0070000000000000001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385</v>
      </c>
      <c r="AT214" s="225" t="s">
        <v>395</v>
      </c>
      <c r="AU214" s="225" t="s">
        <v>83</v>
      </c>
      <c r="AY214" s="19" t="s">
        <v>140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83</v>
      </c>
      <c r="BK214" s="226">
        <f>ROUND(I214*H214,2)</f>
        <v>0</v>
      </c>
      <c r="BL214" s="19" t="s">
        <v>209</v>
      </c>
      <c r="BM214" s="225" t="s">
        <v>1631</v>
      </c>
    </row>
    <row r="215" s="13" customFormat="1">
      <c r="A215" s="13"/>
      <c r="B215" s="232"/>
      <c r="C215" s="233"/>
      <c r="D215" s="234" t="s">
        <v>152</v>
      </c>
      <c r="E215" s="235" t="s">
        <v>19</v>
      </c>
      <c r="F215" s="236" t="s">
        <v>1632</v>
      </c>
      <c r="G215" s="233"/>
      <c r="H215" s="237">
        <v>3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152</v>
      </c>
      <c r="AU215" s="243" t="s">
        <v>83</v>
      </c>
      <c r="AV215" s="13" t="s">
        <v>83</v>
      </c>
      <c r="AW215" s="13" t="s">
        <v>31</v>
      </c>
      <c r="AX215" s="13" t="s">
        <v>69</v>
      </c>
      <c r="AY215" s="243" t="s">
        <v>140</v>
      </c>
    </row>
    <row r="216" s="13" customFormat="1">
      <c r="A216" s="13"/>
      <c r="B216" s="232"/>
      <c r="C216" s="233"/>
      <c r="D216" s="234" t="s">
        <v>152</v>
      </c>
      <c r="E216" s="235" t="s">
        <v>19</v>
      </c>
      <c r="F216" s="236" t="s">
        <v>1633</v>
      </c>
      <c r="G216" s="233"/>
      <c r="H216" s="237">
        <v>1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152</v>
      </c>
      <c r="AU216" s="243" t="s">
        <v>83</v>
      </c>
      <c r="AV216" s="13" t="s">
        <v>83</v>
      </c>
      <c r="AW216" s="13" t="s">
        <v>31</v>
      </c>
      <c r="AX216" s="13" t="s">
        <v>69</v>
      </c>
      <c r="AY216" s="243" t="s">
        <v>140</v>
      </c>
    </row>
    <row r="217" s="13" customFormat="1">
      <c r="A217" s="13"/>
      <c r="B217" s="232"/>
      <c r="C217" s="233"/>
      <c r="D217" s="234" t="s">
        <v>152</v>
      </c>
      <c r="E217" s="235" t="s">
        <v>19</v>
      </c>
      <c r="F217" s="236" t="s">
        <v>1634</v>
      </c>
      <c r="G217" s="233"/>
      <c r="H217" s="237">
        <v>2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152</v>
      </c>
      <c r="AU217" s="243" t="s">
        <v>83</v>
      </c>
      <c r="AV217" s="13" t="s">
        <v>83</v>
      </c>
      <c r="AW217" s="13" t="s">
        <v>31</v>
      </c>
      <c r="AX217" s="13" t="s">
        <v>69</v>
      </c>
      <c r="AY217" s="243" t="s">
        <v>140</v>
      </c>
    </row>
    <row r="218" s="13" customFormat="1">
      <c r="A218" s="13"/>
      <c r="B218" s="232"/>
      <c r="C218" s="233"/>
      <c r="D218" s="234" t="s">
        <v>152</v>
      </c>
      <c r="E218" s="235" t="s">
        <v>19</v>
      </c>
      <c r="F218" s="236" t="s">
        <v>1158</v>
      </c>
      <c r="G218" s="233"/>
      <c r="H218" s="237">
        <v>1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152</v>
      </c>
      <c r="AU218" s="243" t="s">
        <v>83</v>
      </c>
      <c r="AV218" s="13" t="s">
        <v>83</v>
      </c>
      <c r="AW218" s="13" t="s">
        <v>31</v>
      </c>
      <c r="AX218" s="13" t="s">
        <v>69</v>
      </c>
      <c r="AY218" s="243" t="s">
        <v>140</v>
      </c>
    </row>
    <row r="219" s="14" customFormat="1">
      <c r="A219" s="14"/>
      <c r="B219" s="244"/>
      <c r="C219" s="245"/>
      <c r="D219" s="234" t="s">
        <v>152</v>
      </c>
      <c r="E219" s="246" t="s">
        <v>19</v>
      </c>
      <c r="F219" s="247" t="s">
        <v>169</v>
      </c>
      <c r="G219" s="245"/>
      <c r="H219" s="248">
        <v>7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152</v>
      </c>
      <c r="AU219" s="254" t="s">
        <v>83</v>
      </c>
      <c r="AV219" s="14" t="s">
        <v>148</v>
      </c>
      <c r="AW219" s="14" t="s">
        <v>31</v>
      </c>
      <c r="AX219" s="14" t="s">
        <v>77</v>
      </c>
      <c r="AY219" s="254" t="s">
        <v>140</v>
      </c>
    </row>
    <row r="220" s="2" customFormat="1" ht="16.5" customHeight="1">
      <c r="A220" s="40"/>
      <c r="B220" s="41"/>
      <c r="C220" s="269" t="s">
        <v>704</v>
      </c>
      <c r="D220" s="269" t="s">
        <v>395</v>
      </c>
      <c r="E220" s="270" t="s">
        <v>1635</v>
      </c>
      <c r="F220" s="271" t="s">
        <v>1636</v>
      </c>
      <c r="G220" s="272" t="s">
        <v>281</v>
      </c>
      <c r="H220" s="273">
        <v>8</v>
      </c>
      <c r="I220" s="274"/>
      <c r="J220" s="275">
        <f>ROUND(I220*H220,2)</f>
        <v>0</v>
      </c>
      <c r="K220" s="271" t="s">
        <v>147</v>
      </c>
      <c r="L220" s="276"/>
      <c r="M220" s="277" t="s">
        <v>19</v>
      </c>
      <c r="N220" s="278" t="s">
        <v>41</v>
      </c>
      <c r="O220" s="86"/>
      <c r="P220" s="223">
        <f>O220*H220</f>
        <v>0</v>
      </c>
      <c r="Q220" s="223">
        <v>0.0012999999999999999</v>
      </c>
      <c r="R220" s="223">
        <f>Q220*H220</f>
        <v>0.0104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385</v>
      </c>
      <c r="AT220" s="225" t="s">
        <v>395</v>
      </c>
      <c r="AU220" s="225" t="s">
        <v>83</v>
      </c>
      <c r="AY220" s="19" t="s">
        <v>140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83</v>
      </c>
      <c r="BK220" s="226">
        <f>ROUND(I220*H220,2)</f>
        <v>0</v>
      </c>
      <c r="BL220" s="19" t="s">
        <v>209</v>
      </c>
      <c r="BM220" s="225" t="s">
        <v>1637</v>
      </c>
    </row>
    <row r="221" s="13" customFormat="1">
      <c r="A221" s="13"/>
      <c r="B221" s="232"/>
      <c r="C221" s="233"/>
      <c r="D221" s="234" t="s">
        <v>152</v>
      </c>
      <c r="E221" s="235" t="s">
        <v>19</v>
      </c>
      <c r="F221" s="236" t="s">
        <v>1638</v>
      </c>
      <c r="G221" s="233"/>
      <c r="H221" s="237">
        <v>2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152</v>
      </c>
      <c r="AU221" s="243" t="s">
        <v>83</v>
      </c>
      <c r="AV221" s="13" t="s">
        <v>83</v>
      </c>
      <c r="AW221" s="13" t="s">
        <v>31</v>
      </c>
      <c r="AX221" s="13" t="s">
        <v>69</v>
      </c>
      <c r="AY221" s="243" t="s">
        <v>140</v>
      </c>
    </row>
    <row r="222" s="13" customFormat="1">
      <c r="A222" s="13"/>
      <c r="B222" s="232"/>
      <c r="C222" s="233"/>
      <c r="D222" s="234" t="s">
        <v>152</v>
      </c>
      <c r="E222" s="235" t="s">
        <v>19</v>
      </c>
      <c r="F222" s="236" t="s">
        <v>1639</v>
      </c>
      <c r="G222" s="233"/>
      <c r="H222" s="237">
        <v>2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152</v>
      </c>
      <c r="AU222" s="243" t="s">
        <v>83</v>
      </c>
      <c r="AV222" s="13" t="s">
        <v>83</v>
      </c>
      <c r="AW222" s="13" t="s">
        <v>31</v>
      </c>
      <c r="AX222" s="13" t="s">
        <v>69</v>
      </c>
      <c r="AY222" s="243" t="s">
        <v>140</v>
      </c>
    </row>
    <row r="223" s="13" customFormat="1">
      <c r="A223" s="13"/>
      <c r="B223" s="232"/>
      <c r="C223" s="233"/>
      <c r="D223" s="234" t="s">
        <v>152</v>
      </c>
      <c r="E223" s="235" t="s">
        <v>19</v>
      </c>
      <c r="F223" s="236" t="s">
        <v>1640</v>
      </c>
      <c r="G223" s="233"/>
      <c r="H223" s="237">
        <v>4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152</v>
      </c>
      <c r="AU223" s="243" t="s">
        <v>83</v>
      </c>
      <c r="AV223" s="13" t="s">
        <v>83</v>
      </c>
      <c r="AW223" s="13" t="s">
        <v>31</v>
      </c>
      <c r="AX223" s="13" t="s">
        <v>69</v>
      </c>
      <c r="AY223" s="243" t="s">
        <v>140</v>
      </c>
    </row>
    <row r="224" s="14" customFormat="1">
      <c r="A224" s="14"/>
      <c r="B224" s="244"/>
      <c r="C224" s="245"/>
      <c r="D224" s="234" t="s">
        <v>152</v>
      </c>
      <c r="E224" s="246" t="s">
        <v>19</v>
      </c>
      <c r="F224" s="247" t="s">
        <v>169</v>
      </c>
      <c r="G224" s="245"/>
      <c r="H224" s="248">
        <v>8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152</v>
      </c>
      <c r="AU224" s="254" t="s">
        <v>83</v>
      </c>
      <c r="AV224" s="14" t="s">
        <v>148</v>
      </c>
      <c r="AW224" s="14" t="s">
        <v>31</v>
      </c>
      <c r="AX224" s="14" t="s">
        <v>77</v>
      </c>
      <c r="AY224" s="254" t="s">
        <v>140</v>
      </c>
    </row>
    <row r="225" s="2" customFormat="1" ht="49.05" customHeight="1">
      <c r="A225" s="40"/>
      <c r="B225" s="41"/>
      <c r="C225" s="214" t="s">
        <v>709</v>
      </c>
      <c r="D225" s="214" t="s">
        <v>143</v>
      </c>
      <c r="E225" s="215" t="s">
        <v>1641</v>
      </c>
      <c r="F225" s="216" t="s">
        <v>1642</v>
      </c>
      <c r="G225" s="217" t="s">
        <v>281</v>
      </c>
      <c r="H225" s="218">
        <v>1</v>
      </c>
      <c r="I225" s="219"/>
      <c r="J225" s="220">
        <f>ROUND(I225*H225,2)</f>
        <v>0</v>
      </c>
      <c r="K225" s="216" t="s">
        <v>1643</v>
      </c>
      <c r="L225" s="46"/>
      <c r="M225" s="221" t="s">
        <v>19</v>
      </c>
      <c r="N225" s="222" t="s">
        <v>41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834</v>
      </c>
      <c r="AT225" s="225" t="s">
        <v>143</v>
      </c>
      <c r="AU225" s="225" t="s">
        <v>83</v>
      </c>
      <c r="AY225" s="19" t="s">
        <v>140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83</v>
      </c>
      <c r="BK225" s="226">
        <f>ROUND(I225*H225,2)</f>
        <v>0</v>
      </c>
      <c r="BL225" s="19" t="s">
        <v>834</v>
      </c>
      <c r="BM225" s="225" t="s">
        <v>1644</v>
      </c>
    </row>
    <row r="226" s="2" customFormat="1" ht="24.15" customHeight="1">
      <c r="A226" s="40"/>
      <c r="B226" s="41"/>
      <c r="C226" s="214" t="s">
        <v>715</v>
      </c>
      <c r="D226" s="214" t="s">
        <v>143</v>
      </c>
      <c r="E226" s="215" t="s">
        <v>1645</v>
      </c>
      <c r="F226" s="216" t="s">
        <v>1646</v>
      </c>
      <c r="G226" s="217" t="s">
        <v>281</v>
      </c>
      <c r="H226" s="218">
        <v>1</v>
      </c>
      <c r="I226" s="219"/>
      <c r="J226" s="220">
        <f>ROUND(I226*H226,2)</f>
        <v>0</v>
      </c>
      <c r="K226" s="216" t="s">
        <v>1643</v>
      </c>
      <c r="L226" s="46"/>
      <c r="M226" s="221" t="s">
        <v>19</v>
      </c>
      <c r="N226" s="222" t="s">
        <v>41</v>
      </c>
      <c r="O226" s="86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834</v>
      </c>
      <c r="AT226" s="225" t="s">
        <v>143</v>
      </c>
      <c r="AU226" s="225" t="s">
        <v>83</v>
      </c>
      <c r="AY226" s="19" t="s">
        <v>140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83</v>
      </c>
      <c r="BK226" s="226">
        <f>ROUND(I226*H226,2)</f>
        <v>0</v>
      </c>
      <c r="BL226" s="19" t="s">
        <v>834</v>
      </c>
      <c r="BM226" s="225" t="s">
        <v>1647</v>
      </c>
    </row>
    <row r="227" s="2" customFormat="1" ht="37.8" customHeight="1">
      <c r="A227" s="40"/>
      <c r="B227" s="41"/>
      <c r="C227" s="214" t="s">
        <v>720</v>
      </c>
      <c r="D227" s="214" t="s">
        <v>143</v>
      </c>
      <c r="E227" s="215" t="s">
        <v>1648</v>
      </c>
      <c r="F227" s="216" t="s">
        <v>1649</v>
      </c>
      <c r="G227" s="217" t="s">
        <v>281</v>
      </c>
      <c r="H227" s="218">
        <v>1</v>
      </c>
      <c r="I227" s="219"/>
      <c r="J227" s="220">
        <f>ROUND(I227*H227,2)</f>
        <v>0</v>
      </c>
      <c r="K227" s="216" t="s">
        <v>1643</v>
      </c>
      <c r="L227" s="46"/>
      <c r="M227" s="221" t="s">
        <v>19</v>
      </c>
      <c r="N227" s="222" t="s">
        <v>41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834</v>
      </c>
      <c r="AT227" s="225" t="s">
        <v>143</v>
      </c>
      <c r="AU227" s="225" t="s">
        <v>83</v>
      </c>
      <c r="AY227" s="19" t="s">
        <v>140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83</v>
      </c>
      <c r="BK227" s="226">
        <f>ROUND(I227*H227,2)</f>
        <v>0</v>
      </c>
      <c r="BL227" s="19" t="s">
        <v>834</v>
      </c>
      <c r="BM227" s="225" t="s">
        <v>1650</v>
      </c>
    </row>
    <row r="228" s="12" customFormat="1" ht="22.8" customHeight="1">
      <c r="A228" s="12"/>
      <c r="B228" s="198"/>
      <c r="C228" s="199"/>
      <c r="D228" s="200" t="s">
        <v>68</v>
      </c>
      <c r="E228" s="212" t="s">
        <v>1415</v>
      </c>
      <c r="F228" s="212" t="s">
        <v>1416</v>
      </c>
      <c r="G228" s="199"/>
      <c r="H228" s="199"/>
      <c r="I228" s="202"/>
      <c r="J228" s="213">
        <f>BK228</f>
        <v>0</v>
      </c>
      <c r="K228" s="199"/>
      <c r="L228" s="204"/>
      <c r="M228" s="205"/>
      <c r="N228" s="206"/>
      <c r="O228" s="206"/>
      <c r="P228" s="207">
        <f>SUM(P229:P231)</f>
        <v>0</v>
      </c>
      <c r="Q228" s="206"/>
      <c r="R228" s="207">
        <f>SUM(R229:R231)</f>
        <v>0.00040000000000000002</v>
      </c>
      <c r="S228" s="206"/>
      <c r="T228" s="208">
        <f>SUM(T229:T231)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9" t="s">
        <v>83</v>
      </c>
      <c r="AT228" s="210" t="s">
        <v>68</v>
      </c>
      <c r="AU228" s="210" t="s">
        <v>77</v>
      </c>
      <c r="AY228" s="209" t="s">
        <v>140</v>
      </c>
      <c r="BK228" s="211">
        <f>SUM(BK229:BK231)</f>
        <v>0</v>
      </c>
    </row>
    <row r="229" s="2" customFormat="1" ht="16.5" customHeight="1">
      <c r="A229" s="40"/>
      <c r="B229" s="41"/>
      <c r="C229" s="214" t="s">
        <v>725</v>
      </c>
      <c r="D229" s="214" t="s">
        <v>143</v>
      </c>
      <c r="E229" s="215" t="s">
        <v>1651</v>
      </c>
      <c r="F229" s="216" t="s">
        <v>1652</v>
      </c>
      <c r="G229" s="217" t="s">
        <v>281</v>
      </c>
      <c r="H229" s="218">
        <v>1</v>
      </c>
      <c r="I229" s="219"/>
      <c r="J229" s="220">
        <f>ROUND(I229*H229,2)</f>
        <v>0</v>
      </c>
      <c r="K229" s="216" t="s">
        <v>147</v>
      </c>
      <c r="L229" s="46"/>
      <c r="M229" s="221" t="s">
        <v>19</v>
      </c>
      <c r="N229" s="222" t="s">
        <v>41</v>
      </c>
      <c r="O229" s="86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209</v>
      </c>
      <c r="AT229" s="225" t="s">
        <v>143</v>
      </c>
      <c r="AU229" s="225" t="s">
        <v>83</v>
      </c>
      <c r="AY229" s="19" t="s">
        <v>140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9" t="s">
        <v>83</v>
      </c>
      <c r="BK229" s="226">
        <f>ROUND(I229*H229,2)</f>
        <v>0</v>
      </c>
      <c r="BL229" s="19" t="s">
        <v>209</v>
      </c>
      <c r="BM229" s="225" t="s">
        <v>1653</v>
      </c>
    </row>
    <row r="230" s="2" customFormat="1">
      <c r="A230" s="40"/>
      <c r="B230" s="41"/>
      <c r="C230" s="42"/>
      <c r="D230" s="227" t="s">
        <v>150</v>
      </c>
      <c r="E230" s="42"/>
      <c r="F230" s="228" t="s">
        <v>1654</v>
      </c>
      <c r="G230" s="42"/>
      <c r="H230" s="42"/>
      <c r="I230" s="229"/>
      <c r="J230" s="42"/>
      <c r="K230" s="42"/>
      <c r="L230" s="46"/>
      <c r="M230" s="230"/>
      <c r="N230" s="231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150</v>
      </c>
      <c r="AU230" s="19" t="s">
        <v>83</v>
      </c>
    </row>
    <row r="231" s="2" customFormat="1" ht="16.5" customHeight="1">
      <c r="A231" s="40"/>
      <c r="B231" s="41"/>
      <c r="C231" s="269" t="s">
        <v>732</v>
      </c>
      <c r="D231" s="269" t="s">
        <v>395</v>
      </c>
      <c r="E231" s="270" t="s">
        <v>1655</v>
      </c>
      <c r="F231" s="271" t="s">
        <v>1656</v>
      </c>
      <c r="G231" s="272" t="s">
        <v>281</v>
      </c>
      <c r="H231" s="273">
        <v>1</v>
      </c>
      <c r="I231" s="274"/>
      <c r="J231" s="275">
        <f>ROUND(I231*H231,2)</f>
        <v>0</v>
      </c>
      <c r="K231" s="271" t="s">
        <v>147</v>
      </c>
      <c r="L231" s="276"/>
      <c r="M231" s="287" t="s">
        <v>19</v>
      </c>
      <c r="N231" s="288" t="s">
        <v>41</v>
      </c>
      <c r="O231" s="257"/>
      <c r="P231" s="285">
        <f>O231*H231</f>
        <v>0</v>
      </c>
      <c r="Q231" s="285">
        <v>0.00040000000000000002</v>
      </c>
      <c r="R231" s="285">
        <f>Q231*H231</f>
        <v>0.00040000000000000002</v>
      </c>
      <c r="S231" s="285">
        <v>0</v>
      </c>
      <c r="T231" s="28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385</v>
      </c>
      <c r="AT231" s="225" t="s">
        <v>395</v>
      </c>
      <c r="AU231" s="225" t="s">
        <v>83</v>
      </c>
      <c r="AY231" s="19" t="s">
        <v>140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83</v>
      </c>
      <c r="BK231" s="226">
        <f>ROUND(I231*H231,2)</f>
        <v>0</v>
      </c>
      <c r="BL231" s="19" t="s">
        <v>209</v>
      </c>
      <c r="BM231" s="225" t="s">
        <v>1657</v>
      </c>
    </row>
    <row r="232" s="2" customFormat="1" ht="6.96" customHeight="1">
      <c r="A232" s="40"/>
      <c r="B232" s="61"/>
      <c r="C232" s="62"/>
      <c r="D232" s="62"/>
      <c r="E232" s="62"/>
      <c r="F232" s="62"/>
      <c r="G232" s="62"/>
      <c r="H232" s="62"/>
      <c r="I232" s="62"/>
      <c r="J232" s="62"/>
      <c r="K232" s="62"/>
      <c r="L232" s="46"/>
      <c r="M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</row>
  </sheetData>
  <sheetProtection sheet="1" autoFilter="0" formatColumns="0" formatRows="0" objects="1" scenarios="1" spinCount="100000" saltValue="o/fUf/TRWfEKUFBHBDKcRA2k5/6xXIhLdNBM1KM4ldyEESNiz31qlupQ9z9ZruDu4TQoY6CakBplKoe289rTNw==" hashValue="1JydMi4WbvWFrWrRYWIF3qFx98P2d6V+J9Hf6A4l3pu3lFZYJxRFLLUEm2AwJ4ZWRlYtPUgfywDw4eM5mbzrvQ==" algorithmName="SHA-512" password="CC35"/>
  <autoFilter ref="C87:K23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5_01/741110022"/>
    <hyperlink ref="F100" r:id="rId2" display="https://podminky.urs.cz/item/CS_URS_2025_01/741110061"/>
    <hyperlink ref="F102" r:id="rId3" display="https://podminky.urs.cz/item/CS_URS_2025_01/741110062"/>
    <hyperlink ref="F104" r:id="rId4" display="https://podminky.urs.cz/item/CS_URS_2025_01/741112001"/>
    <hyperlink ref="F107" r:id="rId5" display="https://podminky.urs.cz/item/CS_URS_2025_01/741112001"/>
    <hyperlink ref="F110" r:id="rId6" display="https://podminky.urs.cz/item/CS_URS_2025_01/741112001"/>
    <hyperlink ref="F113" r:id="rId7" display="https://podminky.urs.cz/item/CS_URS_2025_01/741120003"/>
    <hyperlink ref="F120" r:id="rId8" display="https://podminky.urs.cz/item/CS_URS_2025_01/741122011"/>
    <hyperlink ref="F132" r:id="rId9" display="https://podminky.urs.cz/item/CS_URS_2025_01/741122015"/>
    <hyperlink ref="F149" r:id="rId10" display="https://podminky.urs.cz/item/CS_URS_2025_01/741122016"/>
    <hyperlink ref="F161" r:id="rId11" display="https://podminky.urs.cz/item/CS_URS_2025_01/741122024"/>
    <hyperlink ref="F168" r:id="rId12" display="https://podminky.urs.cz/item/CS_URS_2025_01/741122031"/>
    <hyperlink ref="F173" r:id="rId13" display="https://podminky.urs.cz/item/CS_URS_2025_01/741122432"/>
    <hyperlink ref="F179" r:id="rId14" display="https://podminky.urs.cz/item/CS_URS_2025_01/741130001"/>
    <hyperlink ref="F181" r:id="rId15" display="https://podminky.urs.cz/item/CS_URS_2025_01/741130005"/>
    <hyperlink ref="F183" r:id="rId16" display="https://podminky.urs.cz/item/CS_URS_2025_01/741130006"/>
    <hyperlink ref="F185" r:id="rId17" display="https://podminky.urs.cz/item/CS_URS_2025_01/741210001"/>
    <hyperlink ref="F190" r:id="rId18" display="https://podminky.urs.cz/item/CS_URS_2025_01/741310001"/>
    <hyperlink ref="F197" r:id="rId19" display="https://podminky.urs.cz/item/CS_URS_2025_01/741310003"/>
    <hyperlink ref="F200" r:id="rId20" display="https://podminky.urs.cz/item/CS_URS_2025_01/741310011"/>
    <hyperlink ref="F203" r:id="rId21" display="https://podminky.urs.cz/item/CS_URS_2025_01/741313072"/>
    <hyperlink ref="F207" r:id="rId22" display="https://podminky.urs.cz/item/CS_URS_2025_01/741313073"/>
    <hyperlink ref="F213" r:id="rId23" display="https://podminky.urs.cz/item/CS_URS_2025_01/741372022"/>
    <hyperlink ref="F230" r:id="rId24" display="https://podminky.urs.cz/item/CS_URS_2025_01/7423100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77</v>
      </c>
    </row>
    <row r="4" s="1" customFormat="1" ht="24.96" customHeight="1">
      <c r="B4" s="22"/>
      <c r="D4" s="142" t="s">
        <v>106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Oprava bytu Výpravní budovy, Šumná</v>
      </c>
      <c r="F7" s="144"/>
      <c r="G7" s="144"/>
      <c r="H7" s="144"/>
      <c r="L7" s="22"/>
    </row>
    <row r="8" s="1" customFormat="1" ht="12" customHeight="1">
      <c r="B8" s="22"/>
      <c r="D8" s="144" t="s">
        <v>107</v>
      </c>
      <c r="L8" s="22"/>
    </row>
    <row r="9" s="2" customFormat="1" ht="16.5" customHeight="1">
      <c r="A9" s="40"/>
      <c r="B9" s="46"/>
      <c r="C9" s="40"/>
      <c r="D9" s="40"/>
      <c r="E9" s="145" t="s">
        <v>1431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839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1658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1. 4. 2025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27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27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32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27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33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35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37</v>
      </c>
      <c r="G34" s="40"/>
      <c r="H34" s="40"/>
      <c r="I34" s="156" t="s">
        <v>36</v>
      </c>
      <c r="J34" s="156" t="s">
        <v>38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39</v>
      </c>
      <c r="E35" s="144" t="s">
        <v>40</v>
      </c>
      <c r="F35" s="158">
        <f>ROUND((SUM(BE87:BE119)),  2)</f>
        <v>0</v>
      </c>
      <c r="G35" s="40"/>
      <c r="H35" s="40"/>
      <c r="I35" s="159">
        <v>0.20999999999999999</v>
      </c>
      <c r="J35" s="158">
        <f>ROUND(((SUM(BE87:BE119))*I35),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41</v>
      </c>
      <c r="F36" s="158">
        <f>ROUND((SUM(BF87:BF119)),  2)</f>
        <v>0</v>
      </c>
      <c r="G36" s="40"/>
      <c r="H36" s="40"/>
      <c r="I36" s="159">
        <v>0.12</v>
      </c>
      <c r="J36" s="158">
        <f>ROUND(((SUM(BF87:BF119))*I36),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42</v>
      </c>
      <c r="F37" s="158">
        <f>ROUND((SUM(BG87:BG119)),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43</v>
      </c>
      <c r="F38" s="158">
        <f>ROUND((SUM(BH87:BH119)),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44</v>
      </c>
      <c r="F39" s="158">
        <f>ROUND((SUM(BI87:BI119)),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45</v>
      </c>
      <c r="E41" s="162"/>
      <c r="F41" s="162"/>
      <c r="G41" s="163" t="s">
        <v>46</v>
      </c>
      <c r="H41" s="164" t="s">
        <v>47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Oprava bytu Výpravní budovy, Šumná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1431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839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007/1.2 - bytový rozváděč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1. 4. 2025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110</v>
      </c>
      <c r="D61" s="173"/>
      <c r="E61" s="173"/>
      <c r="F61" s="173"/>
      <c r="G61" s="173"/>
      <c r="H61" s="173"/>
      <c r="I61" s="173"/>
      <c r="J61" s="174" t="s">
        <v>111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67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112</v>
      </c>
    </row>
    <row r="64" s="9" customFormat="1" ht="24.96" customHeight="1">
      <c r="A64" s="9"/>
      <c r="B64" s="176"/>
      <c r="C64" s="177"/>
      <c r="D64" s="178" t="s">
        <v>116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1433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125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Oprava bytu Výpravní budovy, Šumná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107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1431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839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007/1.2 - bytový rozváděč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 xml:space="preserve"> </v>
      </c>
      <c r="G81" s="42"/>
      <c r="H81" s="42"/>
      <c r="I81" s="34" t="s">
        <v>23</v>
      </c>
      <c r="J81" s="74" t="str">
        <f>IF(J14="","",J14)</f>
        <v>1. 4. 2025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 xml:space="preserve"> </v>
      </c>
      <c r="G83" s="42"/>
      <c r="H83" s="42"/>
      <c r="I83" s="34" t="s">
        <v>30</v>
      </c>
      <c r="J83" s="38" t="str">
        <f>E23</f>
        <v xml:space="preserve"> 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28</v>
      </c>
      <c r="D84" s="42"/>
      <c r="E84" s="42"/>
      <c r="F84" s="29" t="str">
        <f>IF(E20="","",E20)</f>
        <v>Vyplň údaj</v>
      </c>
      <c r="G84" s="42"/>
      <c r="H84" s="42"/>
      <c r="I84" s="34" t="s">
        <v>32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126</v>
      </c>
      <c r="D86" s="190" t="s">
        <v>54</v>
      </c>
      <c r="E86" s="190" t="s">
        <v>50</v>
      </c>
      <c r="F86" s="190" t="s">
        <v>51</v>
      </c>
      <c r="G86" s="190" t="s">
        <v>127</v>
      </c>
      <c r="H86" s="190" t="s">
        <v>128</v>
      </c>
      <c r="I86" s="190" t="s">
        <v>129</v>
      </c>
      <c r="J86" s="190" t="s">
        <v>111</v>
      </c>
      <c r="K86" s="191" t="s">
        <v>130</v>
      </c>
      <c r="L86" s="192"/>
      <c r="M86" s="94" t="s">
        <v>19</v>
      </c>
      <c r="N86" s="95" t="s">
        <v>39</v>
      </c>
      <c r="O86" s="95" t="s">
        <v>131</v>
      </c>
      <c r="P86" s="95" t="s">
        <v>132</v>
      </c>
      <c r="Q86" s="95" t="s">
        <v>133</v>
      </c>
      <c r="R86" s="95" t="s">
        <v>134</v>
      </c>
      <c r="S86" s="95" t="s">
        <v>135</v>
      </c>
      <c r="T86" s="96" t="s">
        <v>136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137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0.010279999999999999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68</v>
      </c>
      <c r="AU87" s="19" t="s">
        <v>112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68</v>
      </c>
      <c r="E88" s="201" t="s">
        <v>269</v>
      </c>
      <c r="F88" s="201" t="s">
        <v>270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0.010279999999999999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83</v>
      </c>
      <c r="AT88" s="210" t="s">
        <v>68</v>
      </c>
      <c r="AU88" s="210" t="s">
        <v>69</v>
      </c>
      <c r="AY88" s="209" t="s">
        <v>140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68</v>
      </c>
      <c r="E89" s="212" t="s">
        <v>1434</v>
      </c>
      <c r="F89" s="212" t="s">
        <v>1435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SUM(P90:P119)</f>
        <v>0</v>
      </c>
      <c r="Q89" s="206"/>
      <c r="R89" s="207">
        <f>SUM(R90:R119)</f>
        <v>0.010279999999999999</v>
      </c>
      <c r="S89" s="206"/>
      <c r="T89" s="208">
        <f>SUM(T90:T119)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83</v>
      </c>
      <c r="AT89" s="210" t="s">
        <v>68</v>
      </c>
      <c r="AU89" s="210" t="s">
        <v>77</v>
      </c>
      <c r="AY89" s="209" t="s">
        <v>140</v>
      </c>
      <c r="BK89" s="211">
        <f>SUM(BK90:BK119)</f>
        <v>0</v>
      </c>
    </row>
    <row r="90" s="2" customFormat="1" ht="16.5" customHeight="1">
      <c r="A90" s="40"/>
      <c r="B90" s="41"/>
      <c r="C90" s="269" t="s">
        <v>77</v>
      </c>
      <c r="D90" s="269" t="s">
        <v>395</v>
      </c>
      <c r="E90" s="270" t="s">
        <v>1659</v>
      </c>
      <c r="F90" s="271" t="s">
        <v>1660</v>
      </c>
      <c r="G90" s="272" t="s">
        <v>281</v>
      </c>
      <c r="H90" s="273">
        <v>1</v>
      </c>
      <c r="I90" s="274"/>
      <c r="J90" s="275">
        <f>ROUND(I90*H90,2)</f>
        <v>0</v>
      </c>
      <c r="K90" s="271" t="s">
        <v>147</v>
      </c>
      <c r="L90" s="276"/>
      <c r="M90" s="277" t="s">
        <v>19</v>
      </c>
      <c r="N90" s="278" t="s">
        <v>41</v>
      </c>
      <c r="O90" s="86"/>
      <c r="P90" s="223">
        <f>O90*H90</f>
        <v>0</v>
      </c>
      <c r="Q90" s="223">
        <v>0.0027000000000000001</v>
      </c>
      <c r="R90" s="223">
        <f>Q90*H90</f>
        <v>0.0027000000000000001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385</v>
      </c>
      <c r="AT90" s="225" t="s">
        <v>395</v>
      </c>
      <c r="AU90" s="225" t="s">
        <v>83</v>
      </c>
      <c r="AY90" s="19" t="s">
        <v>140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83</v>
      </c>
      <c r="BK90" s="226">
        <f>ROUND(I90*H90,2)</f>
        <v>0</v>
      </c>
      <c r="BL90" s="19" t="s">
        <v>209</v>
      </c>
      <c r="BM90" s="225" t="s">
        <v>1661</v>
      </c>
    </row>
    <row r="91" s="2" customFormat="1" ht="16.5" customHeight="1">
      <c r="A91" s="40"/>
      <c r="B91" s="41"/>
      <c r="C91" s="269" t="s">
        <v>83</v>
      </c>
      <c r="D91" s="269" t="s">
        <v>395</v>
      </c>
      <c r="E91" s="270" t="s">
        <v>1662</v>
      </c>
      <c r="F91" s="271" t="s">
        <v>1663</v>
      </c>
      <c r="G91" s="272" t="s">
        <v>281</v>
      </c>
      <c r="H91" s="273">
        <v>1</v>
      </c>
      <c r="I91" s="274"/>
      <c r="J91" s="275">
        <f>ROUND(I91*H91,2)</f>
        <v>0</v>
      </c>
      <c r="K91" s="271" t="s">
        <v>147</v>
      </c>
      <c r="L91" s="276"/>
      <c r="M91" s="277" t="s">
        <v>19</v>
      </c>
      <c r="N91" s="278" t="s">
        <v>41</v>
      </c>
      <c r="O91" s="86"/>
      <c r="P91" s="223">
        <f>O91*H91</f>
        <v>0</v>
      </c>
      <c r="Q91" s="223">
        <v>0.00046999999999999999</v>
      </c>
      <c r="R91" s="223">
        <f>Q91*H91</f>
        <v>0.00046999999999999999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385</v>
      </c>
      <c r="AT91" s="225" t="s">
        <v>395</v>
      </c>
      <c r="AU91" s="225" t="s">
        <v>83</v>
      </c>
      <c r="AY91" s="19" t="s">
        <v>140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83</v>
      </c>
      <c r="BK91" s="226">
        <f>ROUND(I91*H91,2)</f>
        <v>0</v>
      </c>
      <c r="BL91" s="19" t="s">
        <v>209</v>
      </c>
      <c r="BM91" s="225" t="s">
        <v>1664</v>
      </c>
    </row>
    <row r="92" s="2" customFormat="1" ht="16.5" customHeight="1">
      <c r="A92" s="40"/>
      <c r="B92" s="41"/>
      <c r="C92" s="269" t="s">
        <v>160</v>
      </c>
      <c r="D92" s="269" t="s">
        <v>395</v>
      </c>
      <c r="E92" s="270" t="s">
        <v>1665</v>
      </c>
      <c r="F92" s="271" t="s">
        <v>1666</v>
      </c>
      <c r="G92" s="272" t="s">
        <v>281</v>
      </c>
      <c r="H92" s="273">
        <v>2</v>
      </c>
      <c r="I92" s="274"/>
      <c r="J92" s="275">
        <f>ROUND(I92*H92,2)</f>
        <v>0</v>
      </c>
      <c r="K92" s="271" t="s">
        <v>147</v>
      </c>
      <c r="L92" s="276"/>
      <c r="M92" s="277" t="s">
        <v>19</v>
      </c>
      <c r="N92" s="278" t="s">
        <v>41</v>
      </c>
      <c r="O92" s="86"/>
      <c r="P92" s="223">
        <f>O92*H92</f>
        <v>0</v>
      </c>
      <c r="Q92" s="223">
        <v>0.00018000000000000001</v>
      </c>
      <c r="R92" s="223">
        <f>Q92*H92</f>
        <v>0.00036000000000000002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196</v>
      </c>
      <c r="AT92" s="225" t="s">
        <v>395</v>
      </c>
      <c r="AU92" s="225" t="s">
        <v>83</v>
      </c>
      <c r="AY92" s="19" t="s">
        <v>140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83</v>
      </c>
      <c r="BK92" s="226">
        <f>ROUND(I92*H92,2)</f>
        <v>0</v>
      </c>
      <c r="BL92" s="19" t="s">
        <v>148</v>
      </c>
      <c r="BM92" s="225" t="s">
        <v>1667</v>
      </c>
    </row>
    <row r="93" s="2" customFormat="1" ht="16.5" customHeight="1">
      <c r="A93" s="40"/>
      <c r="B93" s="41"/>
      <c r="C93" s="269" t="s">
        <v>148</v>
      </c>
      <c r="D93" s="269" t="s">
        <v>395</v>
      </c>
      <c r="E93" s="270" t="s">
        <v>1668</v>
      </c>
      <c r="F93" s="271" t="s">
        <v>1669</v>
      </c>
      <c r="G93" s="272" t="s">
        <v>281</v>
      </c>
      <c r="H93" s="273">
        <v>1</v>
      </c>
      <c r="I93" s="274"/>
      <c r="J93" s="275">
        <f>ROUND(I93*H93,2)</f>
        <v>0</v>
      </c>
      <c r="K93" s="271" t="s">
        <v>147</v>
      </c>
      <c r="L93" s="276"/>
      <c r="M93" s="277" t="s">
        <v>19</v>
      </c>
      <c r="N93" s="278" t="s">
        <v>41</v>
      </c>
      <c r="O93" s="86"/>
      <c r="P93" s="223">
        <f>O93*H93</f>
        <v>0</v>
      </c>
      <c r="Q93" s="223">
        <v>0.00010000000000000001</v>
      </c>
      <c r="R93" s="223">
        <f>Q93*H93</f>
        <v>0.00010000000000000001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196</v>
      </c>
      <c r="AT93" s="225" t="s">
        <v>395</v>
      </c>
      <c r="AU93" s="225" t="s">
        <v>83</v>
      </c>
      <c r="AY93" s="19" t="s">
        <v>140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83</v>
      </c>
      <c r="BK93" s="226">
        <f>ROUND(I93*H93,2)</f>
        <v>0</v>
      </c>
      <c r="BL93" s="19" t="s">
        <v>148</v>
      </c>
      <c r="BM93" s="225" t="s">
        <v>1670</v>
      </c>
    </row>
    <row r="94" s="2" customFormat="1" ht="21.75" customHeight="1">
      <c r="A94" s="40"/>
      <c r="B94" s="41"/>
      <c r="C94" s="214" t="s">
        <v>175</v>
      </c>
      <c r="D94" s="214" t="s">
        <v>143</v>
      </c>
      <c r="E94" s="215" t="s">
        <v>1562</v>
      </c>
      <c r="F94" s="216" t="s">
        <v>1563</v>
      </c>
      <c r="G94" s="217" t="s">
        <v>281</v>
      </c>
      <c r="H94" s="218">
        <v>13</v>
      </c>
      <c r="I94" s="219"/>
      <c r="J94" s="220">
        <f>ROUND(I94*H94,2)</f>
        <v>0</v>
      </c>
      <c r="K94" s="216" t="s">
        <v>147</v>
      </c>
      <c r="L94" s="46"/>
      <c r="M94" s="221" t="s">
        <v>19</v>
      </c>
      <c r="N94" s="222" t="s">
        <v>41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209</v>
      </c>
      <c r="AT94" s="225" t="s">
        <v>143</v>
      </c>
      <c r="AU94" s="225" t="s">
        <v>83</v>
      </c>
      <c r="AY94" s="19" t="s">
        <v>140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83</v>
      </c>
      <c r="BK94" s="226">
        <f>ROUND(I94*H94,2)</f>
        <v>0</v>
      </c>
      <c r="BL94" s="19" t="s">
        <v>209</v>
      </c>
      <c r="BM94" s="225" t="s">
        <v>1671</v>
      </c>
    </row>
    <row r="95" s="2" customFormat="1">
      <c r="A95" s="40"/>
      <c r="B95" s="41"/>
      <c r="C95" s="42"/>
      <c r="D95" s="227" t="s">
        <v>150</v>
      </c>
      <c r="E95" s="42"/>
      <c r="F95" s="228" t="s">
        <v>1565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150</v>
      </c>
      <c r="AU95" s="19" t="s">
        <v>83</v>
      </c>
    </row>
    <row r="96" s="2" customFormat="1" ht="21.75" customHeight="1">
      <c r="A96" s="40"/>
      <c r="B96" s="41"/>
      <c r="C96" s="214" t="s">
        <v>182</v>
      </c>
      <c r="D96" s="214" t="s">
        <v>143</v>
      </c>
      <c r="E96" s="215" t="s">
        <v>1672</v>
      </c>
      <c r="F96" s="216" t="s">
        <v>1673</v>
      </c>
      <c r="G96" s="217" t="s">
        <v>281</v>
      </c>
      <c r="H96" s="218">
        <v>1</v>
      </c>
      <c r="I96" s="219"/>
      <c r="J96" s="220">
        <f>ROUND(I96*H96,2)</f>
        <v>0</v>
      </c>
      <c r="K96" s="216" t="s">
        <v>147</v>
      </c>
      <c r="L96" s="46"/>
      <c r="M96" s="221" t="s">
        <v>19</v>
      </c>
      <c r="N96" s="222" t="s">
        <v>41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209</v>
      </c>
      <c r="AT96" s="225" t="s">
        <v>143</v>
      </c>
      <c r="AU96" s="225" t="s">
        <v>83</v>
      </c>
      <c r="AY96" s="19" t="s">
        <v>140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83</v>
      </c>
      <c r="BK96" s="226">
        <f>ROUND(I96*H96,2)</f>
        <v>0</v>
      </c>
      <c r="BL96" s="19" t="s">
        <v>209</v>
      </c>
      <c r="BM96" s="225" t="s">
        <v>1674</v>
      </c>
    </row>
    <row r="97" s="2" customFormat="1">
      <c r="A97" s="40"/>
      <c r="B97" s="41"/>
      <c r="C97" s="42"/>
      <c r="D97" s="227" t="s">
        <v>150</v>
      </c>
      <c r="E97" s="42"/>
      <c r="F97" s="228" t="s">
        <v>1675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150</v>
      </c>
      <c r="AU97" s="19" t="s">
        <v>83</v>
      </c>
    </row>
    <row r="98" s="2" customFormat="1" ht="16.5" customHeight="1">
      <c r="A98" s="40"/>
      <c r="B98" s="41"/>
      <c r="C98" s="214" t="s">
        <v>189</v>
      </c>
      <c r="D98" s="214" t="s">
        <v>143</v>
      </c>
      <c r="E98" s="215" t="s">
        <v>1676</v>
      </c>
      <c r="F98" s="216" t="s">
        <v>1677</v>
      </c>
      <c r="G98" s="217" t="s">
        <v>281</v>
      </c>
      <c r="H98" s="218">
        <v>9</v>
      </c>
      <c r="I98" s="219"/>
      <c r="J98" s="220">
        <f>ROUND(I98*H98,2)</f>
        <v>0</v>
      </c>
      <c r="K98" s="216" t="s">
        <v>147</v>
      </c>
      <c r="L98" s="46"/>
      <c r="M98" s="221" t="s">
        <v>19</v>
      </c>
      <c r="N98" s="222" t="s">
        <v>41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209</v>
      </c>
      <c r="AT98" s="225" t="s">
        <v>143</v>
      </c>
      <c r="AU98" s="225" t="s">
        <v>83</v>
      </c>
      <c r="AY98" s="19" t="s">
        <v>140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83</v>
      </c>
      <c r="BK98" s="226">
        <f>ROUND(I98*H98,2)</f>
        <v>0</v>
      </c>
      <c r="BL98" s="19" t="s">
        <v>209</v>
      </c>
      <c r="BM98" s="225" t="s">
        <v>1678</v>
      </c>
    </row>
    <row r="99" s="2" customFormat="1">
      <c r="A99" s="40"/>
      <c r="B99" s="41"/>
      <c r="C99" s="42"/>
      <c r="D99" s="227" t="s">
        <v>150</v>
      </c>
      <c r="E99" s="42"/>
      <c r="F99" s="228" t="s">
        <v>1679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150</v>
      </c>
      <c r="AU99" s="19" t="s">
        <v>83</v>
      </c>
    </row>
    <row r="100" s="2" customFormat="1" ht="16.5" customHeight="1">
      <c r="A100" s="40"/>
      <c r="B100" s="41"/>
      <c r="C100" s="269" t="s">
        <v>196</v>
      </c>
      <c r="D100" s="269" t="s">
        <v>395</v>
      </c>
      <c r="E100" s="270" t="s">
        <v>1680</v>
      </c>
      <c r="F100" s="271" t="s">
        <v>1681</v>
      </c>
      <c r="G100" s="272" t="s">
        <v>281</v>
      </c>
      <c r="H100" s="273">
        <v>8</v>
      </c>
      <c r="I100" s="274"/>
      <c r="J100" s="275">
        <f>ROUND(I100*H100,2)</f>
        <v>0</v>
      </c>
      <c r="K100" s="271" t="s">
        <v>147</v>
      </c>
      <c r="L100" s="276"/>
      <c r="M100" s="277" t="s">
        <v>19</v>
      </c>
      <c r="N100" s="278" t="s">
        <v>41</v>
      </c>
      <c r="O100" s="86"/>
      <c r="P100" s="223">
        <f>O100*H100</f>
        <v>0</v>
      </c>
      <c r="Q100" s="223">
        <v>0.00040000000000000002</v>
      </c>
      <c r="R100" s="223">
        <f>Q100*H100</f>
        <v>0.0032000000000000002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385</v>
      </c>
      <c r="AT100" s="225" t="s">
        <v>395</v>
      </c>
      <c r="AU100" s="225" t="s">
        <v>83</v>
      </c>
      <c r="AY100" s="19" t="s">
        <v>140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83</v>
      </c>
      <c r="BK100" s="226">
        <f>ROUND(I100*H100,2)</f>
        <v>0</v>
      </c>
      <c r="BL100" s="19" t="s">
        <v>209</v>
      </c>
      <c r="BM100" s="225" t="s">
        <v>1682</v>
      </c>
    </row>
    <row r="101" s="2" customFormat="1" ht="16.5" customHeight="1">
      <c r="A101" s="40"/>
      <c r="B101" s="41"/>
      <c r="C101" s="269" t="s">
        <v>141</v>
      </c>
      <c r="D101" s="269" t="s">
        <v>395</v>
      </c>
      <c r="E101" s="270" t="s">
        <v>1683</v>
      </c>
      <c r="F101" s="271" t="s">
        <v>1684</v>
      </c>
      <c r="G101" s="272" t="s">
        <v>281</v>
      </c>
      <c r="H101" s="273">
        <v>1</v>
      </c>
      <c r="I101" s="274"/>
      <c r="J101" s="275">
        <f>ROUND(I101*H101,2)</f>
        <v>0</v>
      </c>
      <c r="K101" s="271" t="s">
        <v>147</v>
      </c>
      <c r="L101" s="276"/>
      <c r="M101" s="277" t="s">
        <v>19</v>
      </c>
      <c r="N101" s="278" t="s">
        <v>41</v>
      </c>
      <c r="O101" s="86"/>
      <c r="P101" s="223">
        <f>O101*H101</f>
        <v>0</v>
      </c>
      <c r="Q101" s="223">
        <v>0.00040000000000000002</v>
      </c>
      <c r="R101" s="223">
        <f>Q101*H101</f>
        <v>0.00040000000000000002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385</v>
      </c>
      <c r="AT101" s="225" t="s">
        <v>395</v>
      </c>
      <c r="AU101" s="225" t="s">
        <v>83</v>
      </c>
      <c r="AY101" s="19" t="s">
        <v>140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83</v>
      </c>
      <c r="BK101" s="226">
        <f>ROUND(I101*H101,2)</f>
        <v>0</v>
      </c>
      <c r="BL101" s="19" t="s">
        <v>209</v>
      </c>
      <c r="BM101" s="225" t="s">
        <v>1685</v>
      </c>
    </row>
    <row r="102" s="2" customFormat="1" ht="16.5" customHeight="1">
      <c r="A102" s="40"/>
      <c r="B102" s="41"/>
      <c r="C102" s="214" t="s">
        <v>206</v>
      </c>
      <c r="D102" s="214" t="s">
        <v>143</v>
      </c>
      <c r="E102" s="215" t="s">
        <v>1686</v>
      </c>
      <c r="F102" s="216" t="s">
        <v>1687</v>
      </c>
      <c r="G102" s="217" t="s">
        <v>281</v>
      </c>
      <c r="H102" s="218">
        <v>2</v>
      </c>
      <c r="I102" s="219"/>
      <c r="J102" s="220">
        <f>ROUND(I102*H102,2)</f>
        <v>0</v>
      </c>
      <c r="K102" s="216" t="s">
        <v>147</v>
      </c>
      <c r="L102" s="46"/>
      <c r="M102" s="221" t="s">
        <v>19</v>
      </c>
      <c r="N102" s="222" t="s">
        <v>41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209</v>
      </c>
      <c r="AT102" s="225" t="s">
        <v>143</v>
      </c>
      <c r="AU102" s="225" t="s">
        <v>83</v>
      </c>
      <c r="AY102" s="19" t="s">
        <v>140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83</v>
      </c>
      <c r="BK102" s="226">
        <f>ROUND(I102*H102,2)</f>
        <v>0</v>
      </c>
      <c r="BL102" s="19" t="s">
        <v>209</v>
      </c>
      <c r="BM102" s="225" t="s">
        <v>1688</v>
      </c>
    </row>
    <row r="103" s="2" customFormat="1">
      <c r="A103" s="40"/>
      <c r="B103" s="41"/>
      <c r="C103" s="42"/>
      <c r="D103" s="227" t="s">
        <v>150</v>
      </c>
      <c r="E103" s="42"/>
      <c r="F103" s="228" t="s">
        <v>1689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150</v>
      </c>
      <c r="AU103" s="19" t="s">
        <v>83</v>
      </c>
    </row>
    <row r="104" s="2" customFormat="1" ht="16.5" customHeight="1">
      <c r="A104" s="40"/>
      <c r="B104" s="41"/>
      <c r="C104" s="214" t="s">
        <v>212</v>
      </c>
      <c r="D104" s="214" t="s">
        <v>143</v>
      </c>
      <c r="E104" s="215" t="s">
        <v>1690</v>
      </c>
      <c r="F104" s="216" t="s">
        <v>1691</v>
      </c>
      <c r="G104" s="217" t="s">
        <v>281</v>
      </c>
      <c r="H104" s="218">
        <v>2</v>
      </c>
      <c r="I104" s="219"/>
      <c r="J104" s="220">
        <f>ROUND(I104*H104,2)</f>
        <v>0</v>
      </c>
      <c r="K104" s="216" t="s">
        <v>147</v>
      </c>
      <c r="L104" s="46"/>
      <c r="M104" s="221" t="s">
        <v>19</v>
      </c>
      <c r="N104" s="222" t="s">
        <v>41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209</v>
      </c>
      <c r="AT104" s="225" t="s">
        <v>143</v>
      </c>
      <c r="AU104" s="225" t="s">
        <v>83</v>
      </c>
      <c r="AY104" s="19" t="s">
        <v>140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83</v>
      </c>
      <c r="BK104" s="226">
        <f>ROUND(I104*H104,2)</f>
        <v>0</v>
      </c>
      <c r="BL104" s="19" t="s">
        <v>209</v>
      </c>
      <c r="BM104" s="225" t="s">
        <v>1692</v>
      </c>
    </row>
    <row r="105" s="2" customFormat="1">
      <c r="A105" s="40"/>
      <c r="B105" s="41"/>
      <c r="C105" s="42"/>
      <c r="D105" s="227" t="s">
        <v>150</v>
      </c>
      <c r="E105" s="42"/>
      <c r="F105" s="228" t="s">
        <v>1693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150</v>
      </c>
      <c r="AU105" s="19" t="s">
        <v>83</v>
      </c>
    </row>
    <row r="106" s="2" customFormat="1" ht="16.5" customHeight="1">
      <c r="A106" s="40"/>
      <c r="B106" s="41"/>
      <c r="C106" s="269" t="s">
        <v>8</v>
      </c>
      <c r="D106" s="269" t="s">
        <v>395</v>
      </c>
      <c r="E106" s="270" t="s">
        <v>1694</v>
      </c>
      <c r="F106" s="271" t="s">
        <v>1695</v>
      </c>
      <c r="G106" s="272" t="s">
        <v>281</v>
      </c>
      <c r="H106" s="273">
        <v>1</v>
      </c>
      <c r="I106" s="274"/>
      <c r="J106" s="275">
        <f>ROUND(I106*H106,2)</f>
        <v>0</v>
      </c>
      <c r="K106" s="271" t="s">
        <v>19</v>
      </c>
      <c r="L106" s="276"/>
      <c r="M106" s="277" t="s">
        <v>19</v>
      </c>
      <c r="N106" s="278" t="s">
        <v>41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385</v>
      </c>
      <c r="AT106" s="225" t="s">
        <v>395</v>
      </c>
      <c r="AU106" s="225" t="s">
        <v>83</v>
      </c>
      <c r="AY106" s="19" t="s">
        <v>140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83</v>
      </c>
      <c r="BK106" s="226">
        <f>ROUND(I106*H106,2)</f>
        <v>0</v>
      </c>
      <c r="BL106" s="19" t="s">
        <v>209</v>
      </c>
      <c r="BM106" s="225" t="s">
        <v>1696</v>
      </c>
    </row>
    <row r="107" s="2" customFormat="1">
      <c r="A107" s="40"/>
      <c r="B107" s="41"/>
      <c r="C107" s="42"/>
      <c r="D107" s="234" t="s">
        <v>488</v>
      </c>
      <c r="E107" s="42"/>
      <c r="F107" s="279" t="s">
        <v>1697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488</v>
      </c>
      <c r="AU107" s="19" t="s">
        <v>83</v>
      </c>
    </row>
    <row r="108" s="2" customFormat="1" ht="16.5" customHeight="1">
      <c r="A108" s="40"/>
      <c r="B108" s="41"/>
      <c r="C108" s="269" t="s">
        <v>221</v>
      </c>
      <c r="D108" s="269" t="s">
        <v>395</v>
      </c>
      <c r="E108" s="270" t="s">
        <v>1698</v>
      </c>
      <c r="F108" s="271" t="s">
        <v>1699</v>
      </c>
      <c r="G108" s="272" t="s">
        <v>281</v>
      </c>
      <c r="H108" s="273">
        <v>3</v>
      </c>
      <c r="I108" s="274"/>
      <c r="J108" s="275">
        <f>ROUND(I108*H108,2)</f>
        <v>0</v>
      </c>
      <c r="K108" s="271" t="s">
        <v>147</v>
      </c>
      <c r="L108" s="276"/>
      <c r="M108" s="277" t="s">
        <v>19</v>
      </c>
      <c r="N108" s="278" t="s">
        <v>41</v>
      </c>
      <c r="O108" s="86"/>
      <c r="P108" s="223">
        <f>O108*H108</f>
        <v>0</v>
      </c>
      <c r="Q108" s="223">
        <v>9.0000000000000006E-05</v>
      </c>
      <c r="R108" s="223">
        <f>Q108*H108</f>
        <v>0.00027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385</v>
      </c>
      <c r="AT108" s="225" t="s">
        <v>395</v>
      </c>
      <c r="AU108" s="225" t="s">
        <v>83</v>
      </c>
      <c r="AY108" s="19" t="s">
        <v>140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83</v>
      </c>
      <c r="BK108" s="226">
        <f>ROUND(I108*H108,2)</f>
        <v>0</v>
      </c>
      <c r="BL108" s="19" t="s">
        <v>209</v>
      </c>
      <c r="BM108" s="225" t="s">
        <v>1700</v>
      </c>
    </row>
    <row r="109" s="2" customFormat="1" ht="16.5" customHeight="1">
      <c r="A109" s="40"/>
      <c r="B109" s="41"/>
      <c r="C109" s="269" t="s">
        <v>228</v>
      </c>
      <c r="D109" s="269" t="s">
        <v>395</v>
      </c>
      <c r="E109" s="270" t="s">
        <v>1701</v>
      </c>
      <c r="F109" s="271" t="s">
        <v>1702</v>
      </c>
      <c r="G109" s="272" t="s">
        <v>281</v>
      </c>
      <c r="H109" s="273">
        <v>6</v>
      </c>
      <c r="I109" s="274"/>
      <c r="J109" s="275">
        <f>ROUND(I109*H109,2)</f>
        <v>0</v>
      </c>
      <c r="K109" s="271" t="s">
        <v>147</v>
      </c>
      <c r="L109" s="276"/>
      <c r="M109" s="277" t="s">
        <v>19</v>
      </c>
      <c r="N109" s="278" t="s">
        <v>41</v>
      </c>
      <c r="O109" s="86"/>
      <c r="P109" s="223">
        <f>O109*H109</f>
        <v>0</v>
      </c>
      <c r="Q109" s="223">
        <v>1.0000000000000001E-05</v>
      </c>
      <c r="R109" s="223">
        <f>Q109*H109</f>
        <v>6.0000000000000008E-05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385</v>
      </c>
      <c r="AT109" s="225" t="s">
        <v>395</v>
      </c>
      <c r="AU109" s="225" t="s">
        <v>83</v>
      </c>
      <c r="AY109" s="19" t="s">
        <v>140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83</v>
      </c>
      <c r="BK109" s="226">
        <f>ROUND(I109*H109,2)</f>
        <v>0</v>
      </c>
      <c r="BL109" s="19" t="s">
        <v>209</v>
      </c>
      <c r="BM109" s="225" t="s">
        <v>1703</v>
      </c>
    </row>
    <row r="110" s="2" customFormat="1" ht="16.5" customHeight="1">
      <c r="A110" s="40"/>
      <c r="B110" s="41"/>
      <c r="C110" s="269" t="s">
        <v>234</v>
      </c>
      <c r="D110" s="269" t="s">
        <v>395</v>
      </c>
      <c r="E110" s="270" t="s">
        <v>1704</v>
      </c>
      <c r="F110" s="271" t="s">
        <v>1705</v>
      </c>
      <c r="G110" s="272" t="s">
        <v>281</v>
      </c>
      <c r="H110" s="273">
        <v>1</v>
      </c>
      <c r="I110" s="274"/>
      <c r="J110" s="275">
        <f>ROUND(I110*H110,2)</f>
        <v>0</v>
      </c>
      <c r="K110" s="271" t="s">
        <v>147</v>
      </c>
      <c r="L110" s="276"/>
      <c r="M110" s="277" t="s">
        <v>19</v>
      </c>
      <c r="N110" s="278" t="s">
        <v>41</v>
      </c>
      <c r="O110" s="86"/>
      <c r="P110" s="223">
        <f>O110*H110</f>
        <v>0</v>
      </c>
      <c r="Q110" s="223">
        <v>0.00040000000000000002</v>
      </c>
      <c r="R110" s="223">
        <f>Q110*H110</f>
        <v>0.00040000000000000002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385</v>
      </c>
      <c r="AT110" s="225" t="s">
        <v>395</v>
      </c>
      <c r="AU110" s="225" t="s">
        <v>83</v>
      </c>
      <c r="AY110" s="19" t="s">
        <v>140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83</v>
      </c>
      <c r="BK110" s="226">
        <f>ROUND(I110*H110,2)</f>
        <v>0</v>
      </c>
      <c r="BL110" s="19" t="s">
        <v>209</v>
      </c>
      <c r="BM110" s="225" t="s">
        <v>1706</v>
      </c>
    </row>
    <row r="111" s="2" customFormat="1" ht="16.5" customHeight="1">
      <c r="A111" s="40"/>
      <c r="B111" s="41"/>
      <c r="C111" s="269" t="s">
        <v>209</v>
      </c>
      <c r="D111" s="269" t="s">
        <v>395</v>
      </c>
      <c r="E111" s="270" t="s">
        <v>1707</v>
      </c>
      <c r="F111" s="271" t="s">
        <v>1708</v>
      </c>
      <c r="G111" s="272" t="s">
        <v>281</v>
      </c>
      <c r="H111" s="273">
        <v>1</v>
      </c>
      <c r="I111" s="274"/>
      <c r="J111" s="275">
        <f>ROUND(I111*H111,2)</f>
        <v>0</v>
      </c>
      <c r="K111" s="271" t="s">
        <v>147</v>
      </c>
      <c r="L111" s="276"/>
      <c r="M111" s="277" t="s">
        <v>19</v>
      </c>
      <c r="N111" s="278" t="s">
        <v>41</v>
      </c>
      <c r="O111" s="86"/>
      <c r="P111" s="223">
        <f>O111*H111</f>
        <v>0</v>
      </c>
      <c r="Q111" s="223">
        <v>0.00010000000000000001</v>
      </c>
      <c r="R111" s="223">
        <f>Q111*H111</f>
        <v>0.00010000000000000001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385</v>
      </c>
      <c r="AT111" s="225" t="s">
        <v>395</v>
      </c>
      <c r="AU111" s="225" t="s">
        <v>83</v>
      </c>
      <c r="AY111" s="19" t="s">
        <v>140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83</v>
      </c>
      <c r="BK111" s="226">
        <f>ROUND(I111*H111,2)</f>
        <v>0</v>
      </c>
      <c r="BL111" s="19" t="s">
        <v>209</v>
      </c>
      <c r="BM111" s="225" t="s">
        <v>1709</v>
      </c>
    </row>
    <row r="112" s="2" customFormat="1" ht="16.5" customHeight="1">
      <c r="A112" s="40"/>
      <c r="B112" s="41"/>
      <c r="C112" s="269" t="s">
        <v>247</v>
      </c>
      <c r="D112" s="269" t="s">
        <v>395</v>
      </c>
      <c r="E112" s="270" t="s">
        <v>1710</v>
      </c>
      <c r="F112" s="271" t="s">
        <v>1711</v>
      </c>
      <c r="G112" s="272" t="s">
        <v>281</v>
      </c>
      <c r="H112" s="273">
        <v>1</v>
      </c>
      <c r="I112" s="274"/>
      <c r="J112" s="275">
        <f>ROUND(I112*H112,2)</f>
        <v>0</v>
      </c>
      <c r="K112" s="271" t="s">
        <v>147</v>
      </c>
      <c r="L112" s="276"/>
      <c r="M112" s="277" t="s">
        <v>19</v>
      </c>
      <c r="N112" s="278" t="s">
        <v>41</v>
      </c>
      <c r="O112" s="86"/>
      <c r="P112" s="223">
        <f>O112*H112</f>
        <v>0</v>
      </c>
      <c r="Q112" s="223">
        <v>0.0010499999999999999</v>
      </c>
      <c r="R112" s="223">
        <f>Q112*H112</f>
        <v>0.0010499999999999999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385</v>
      </c>
      <c r="AT112" s="225" t="s">
        <v>395</v>
      </c>
      <c r="AU112" s="225" t="s">
        <v>83</v>
      </c>
      <c r="AY112" s="19" t="s">
        <v>140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83</v>
      </c>
      <c r="BK112" s="226">
        <f>ROUND(I112*H112,2)</f>
        <v>0</v>
      </c>
      <c r="BL112" s="19" t="s">
        <v>209</v>
      </c>
      <c r="BM112" s="225" t="s">
        <v>1712</v>
      </c>
    </row>
    <row r="113" s="2" customFormat="1" ht="16.5" customHeight="1">
      <c r="A113" s="40"/>
      <c r="B113" s="41"/>
      <c r="C113" s="269" t="s">
        <v>252</v>
      </c>
      <c r="D113" s="269" t="s">
        <v>395</v>
      </c>
      <c r="E113" s="270" t="s">
        <v>1713</v>
      </c>
      <c r="F113" s="271" t="s">
        <v>1714</v>
      </c>
      <c r="G113" s="272" t="s">
        <v>281</v>
      </c>
      <c r="H113" s="273">
        <v>1</v>
      </c>
      <c r="I113" s="274"/>
      <c r="J113" s="275">
        <f>ROUND(I113*H113,2)</f>
        <v>0</v>
      </c>
      <c r="K113" s="271" t="s">
        <v>147</v>
      </c>
      <c r="L113" s="276"/>
      <c r="M113" s="277" t="s">
        <v>19</v>
      </c>
      <c r="N113" s="278" t="s">
        <v>41</v>
      </c>
      <c r="O113" s="86"/>
      <c r="P113" s="223">
        <f>O113*H113</f>
        <v>0</v>
      </c>
      <c r="Q113" s="223">
        <v>0.0010499999999999999</v>
      </c>
      <c r="R113" s="223">
        <f>Q113*H113</f>
        <v>0.0010499999999999999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385</v>
      </c>
      <c r="AT113" s="225" t="s">
        <v>395</v>
      </c>
      <c r="AU113" s="225" t="s">
        <v>83</v>
      </c>
      <c r="AY113" s="19" t="s">
        <v>140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83</v>
      </c>
      <c r="BK113" s="226">
        <f>ROUND(I113*H113,2)</f>
        <v>0</v>
      </c>
      <c r="BL113" s="19" t="s">
        <v>209</v>
      </c>
      <c r="BM113" s="225" t="s">
        <v>1715</v>
      </c>
    </row>
    <row r="114" s="2" customFormat="1" ht="16.5" customHeight="1">
      <c r="A114" s="40"/>
      <c r="B114" s="41"/>
      <c r="C114" s="214" t="s">
        <v>257</v>
      </c>
      <c r="D114" s="214" t="s">
        <v>143</v>
      </c>
      <c r="E114" s="215" t="s">
        <v>1716</v>
      </c>
      <c r="F114" s="216" t="s">
        <v>1717</v>
      </c>
      <c r="G114" s="217" t="s">
        <v>281</v>
      </c>
      <c r="H114" s="218">
        <v>1</v>
      </c>
      <c r="I114" s="219"/>
      <c r="J114" s="220">
        <f>ROUND(I114*H114,2)</f>
        <v>0</v>
      </c>
      <c r="K114" s="216" t="s">
        <v>147</v>
      </c>
      <c r="L114" s="46"/>
      <c r="M114" s="221" t="s">
        <v>19</v>
      </c>
      <c r="N114" s="222" t="s">
        <v>41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209</v>
      </c>
      <c r="AT114" s="225" t="s">
        <v>143</v>
      </c>
      <c r="AU114" s="225" t="s">
        <v>83</v>
      </c>
      <c r="AY114" s="19" t="s">
        <v>140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83</v>
      </c>
      <c r="BK114" s="226">
        <f>ROUND(I114*H114,2)</f>
        <v>0</v>
      </c>
      <c r="BL114" s="19" t="s">
        <v>209</v>
      </c>
      <c r="BM114" s="225" t="s">
        <v>1718</v>
      </c>
    </row>
    <row r="115" s="2" customFormat="1">
      <c r="A115" s="40"/>
      <c r="B115" s="41"/>
      <c r="C115" s="42"/>
      <c r="D115" s="227" t="s">
        <v>150</v>
      </c>
      <c r="E115" s="42"/>
      <c r="F115" s="228" t="s">
        <v>1719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150</v>
      </c>
      <c r="AU115" s="19" t="s">
        <v>83</v>
      </c>
    </row>
    <row r="116" s="2" customFormat="1" ht="16.5" customHeight="1">
      <c r="A116" s="40"/>
      <c r="B116" s="41"/>
      <c r="C116" s="269" t="s">
        <v>263</v>
      </c>
      <c r="D116" s="269" t="s">
        <v>395</v>
      </c>
      <c r="E116" s="270" t="s">
        <v>1720</v>
      </c>
      <c r="F116" s="271" t="s">
        <v>1721</v>
      </c>
      <c r="G116" s="272" t="s">
        <v>281</v>
      </c>
      <c r="H116" s="273">
        <v>1</v>
      </c>
      <c r="I116" s="274"/>
      <c r="J116" s="275">
        <f>ROUND(I116*H116,2)</f>
        <v>0</v>
      </c>
      <c r="K116" s="271" t="s">
        <v>19</v>
      </c>
      <c r="L116" s="276"/>
      <c r="M116" s="277" t="s">
        <v>19</v>
      </c>
      <c r="N116" s="278" t="s">
        <v>41</v>
      </c>
      <c r="O116" s="86"/>
      <c r="P116" s="223">
        <f>O116*H116</f>
        <v>0</v>
      </c>
      <c r="Q116" s="223">
        <v>4.0000000000000003E-05</v>
      </c>
      <c r="R116" s="223">
        <f>Q116*H116</f>
        <v>4.0000000000000003E-05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385</v>
      </c>
      <c r="AT116" s="225" t="s">
        <v>395</v>
      </c>
      <c r="AU116" s="225" t="s">
        <v>83</v>
      </c>
      <c r="AY116" s="19" t="s">
        <v>140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83</v>
      </c>
      <c r="BK116" s="226">
        <f>ROUND(I116*H116,2)</f>
        <v>0</v>
      </c>
      <c r="BL116" s="19" t="s">
        <v>209</v>
      </c>
      <c r="BM116" s="225" t="s">
        <v>1722</v>
      </c>
    </row>
    <row r="117" s="2" customFormat="1" ht="16.5" customHeight="1">
      <c r="A117" s="40"/>
      <c r="B117" s="41"/>
      <c r="C117" s="269" t="s">
        <v>7</v>
      </c>
      <c r="D117" s="269" t="s">
        <v>395</v>
      </c>
      <c r="E117" s="270" t="s">
        <v>1723</v>
      </c>
      <c r="F117" s="271" t="s">
        <v>1724</v>
      </c>
      <c r="G117" s="272" t="s">
        <v>281</v>
      </c>
      <c r="H117" s="273">
        <v>2</v>
      </c>
      <c r="I117" s="274"/>
      <c r="J117" s="275">
        <f>ROUND(I117*H117,2)</f>
        <v>0</v>
      </c>
      <c r="K117" s="271" t="s">
        <v>19</v>
      </c>
      <c r="L117" s="276"/>
      <c r="M117" s="277" t="s">
        <v>19</v>
      </c>
      <c r="N117" s="278" t="s">
        <v>41</v>
      </c>
      <c r="O117" s="86"/>
      <c r="P117" s="223">
        <f>O117*H117</f>
        <v>0</v>
      </c>
      <c r="Q117" s="223">
        <v>4.0000000000000003E-05</v>
      </c>
      <c r="R117" s="223">
        <f>Q117*H117</f>
        <v>8.0000000000000007E-05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385</v>
      </c>
      <c r="AT117" s="225" t="s">
        <v>395</v>
      </c>
      <c r="AU117" s="225" t="s">
        <v>83</v>
      </c>
      <c r="AY117" s="19" t="s">
        <v>140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83</v>
      </c>
      <c r="BK117" s="226">
        <f>ROUND(I117*H117,2)</f>
        <v>0</v>
      </c>
      <c r="BL117" s="19" t="s">
        <v>209</v>
      </c>
      <c r="BM117" s="225" t="s">
        <v>1725</v>
      </c>
    </row>
    <row r="118" s="2" customFormat="1" ht="21.75" customHeight="1">
      <c r="A118" s="40"/>
      <c r="B118" s="41"/>
      <c r="C118" s="214" t="s">
        <v>278</v>
      </c>
      <c r="D118" s="214" t="s">
        <v>143</v>
      </c>
      <c r="E118" s="215" t="s">
        <v>1726</v>
      </c>
      <c r="F118" s="216" t="s">
        <v>1727</v>
      </c>
      <c r="G118" s="217" t="s">
        <v>281</v>
      </c>
      <c r="H118" s="218">
        <v>1</v>
      </c>
      <c r="I118" s="219"/>
      <c r="J118" s="220">
        <f>ROUND(I118*H118,2)</f>
        <v>0</v>
      </c>
      <c r="K118" s="216" t="s">
        <v>147</v>
      </c>
      <c r="L118" s="46"/>
      <c r="M118" s="221" t="s">
        <v>19</v>
      </c>
      <c r="N118" s="222" t="s">
        <v>41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209</v>
      </c>
      <c r="AT118" s="225" t="s">
        <v>143</v>
      </c>
      <c r="AU118" s="225" t="s">
        <v>83</v>
      </c>
      <c r="AY118" s="19" t="s">
        <v>140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83</v>
      </c>
      <c r="BK118" s="226">
        <f>ROUND(I118*H118,2)</f>
        <v>0</v>
      </c>
      <c r="BL118" s="19" t="s">
        <v>209</v>
      </c>
      <c r="BM118" s="225" t="s">
        <v>1728</v>
      </c>
    </row>
    <row r="119" s="2" customFormat="1">
      <c r="A119" s="40"/>
      <c r="B119" s="41"/>
      <c r="C119" s="42"/>
      <c r="D119" s="227" t="s">
        <v>150</v>
      </c>
      <c r="E119" s="42"/>
      <c r="F119" s="228" t="s">
        <v>1729</v>
      </c>
      <c r="G119" s="42"/>
      <c r="H119" s="42"/>
      <c r="I119" s="229"/>
      <c r="J119" s="42"/>
      <c r="K119" s="42"/>
      <c r="L119" s="46"/>
      <c r="M119" s="255"/>
      <c r="N119" s="256"/>
      <c r="O119" s="257"/>
      <c r="P119" s="257"/>
      <c r="Q119" s="257"/>
      <c r="R119" s="257"/>
      <c r="S119" s="257"/>
      <c r="T119" s="258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150</v>
      </c>
      <c r="AU119" s="19" t="s">
        <v>83</v>
      </c>
    </row>
    <row r="120" s="2" customFormat="1" ht="6.96" customHeight="1">
      <c r="A120" s="40"/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46"/>
      <c r="M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</sheetData>
  <sheetProtection sheet="1" autoFilter="0" formatColumns="0" formatRows="0" objects="1" scenarios="1" spinCount="100000" saltValue="GKMJhr8HlwjmxUdQ89+qfgR6a97c30TODWnBUcTY5R0os9jlyliKBs2NyOZUEQvfYOLu2YWIA+4Mp9FXz8MJKA==" hashValue="M98gn4/4prZ+8HkOMBkY8MR5Tt+RG78F1W2BajJap01DjRwvz3+HuqtDirr7sDkh56X/EjAZtHTfzLwhrLCB4A==" algorithmName="SHA-512" password="CC35"/>
  <autoFilter ref="C86:K11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5" r:id="rId1" display="https://podminky.urs.cz/item/CS_URS_2025_01/741130001"/>
    <hyperlink ref="F97" r:id="rId2" display="https://podminky.urs.cz/item/CS_URS_2025_01/741210002"/>
    <hyperlink ref="F99" r:id="rId3" display="https://podminky.urs.cz/item/CS_URS_2025_01/741320101"/>
    <hyperlink ref="F103" r:id="rId4" display="https://podminky.urs.cz/item/CS_URS_2025_01/741320131"/>
    <hyperlink ref="F105" r:id="rId5" display="https://podminky.urs.cz/item/CS_URS_2025_01/741320161"/>
    <hyperlink ref="F115" r:id="rId6" display="https://podminky.urs.cz/item/CS_URS_2025_01/741320401"/>
    <hyperlink ref="F119" r:id="rId7" display="https://podminky.urs.cz/item/CS_URS_2025_01/74132214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Neugebauer Tomáš, Ing. arch.</dc:creator>
  <cp:lastModifiedBy>Neugebauer Tomáš, Ing. arch.</cp:lastModifiedBy>
  <dcterms:created xsi:type="dcterms:W3CDTF">2025-06-03T09:54:04Z</dcterms:created>
  <dcterms:modified xsi:type="dcterms:W3CDTF">2025-06-03T09:54:12Z</dcterms:modified>
</cp:coreProperties>
</file>